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milosavljev\Desktop\"/>
    </mc:Choice>
  </mc:AlternateContent>
  <xr:revisionPtr revIDLastSave="0" documentId="13_ncr:1_{1C4FB663-2A96-4855-887C-5834A5C71C5E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20" yWindow="-120" windowWidth="29040" windowHeight="15840" firstSheet="2" activeTab="7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<sst xmlns="http://schemas.openxmlformats.org/spreadsheetml/2006/main" count="13818" uniqueCount="5283">
  <si>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</si>
  <si>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</si>
  <si>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</si>
  <si>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</si>
  <si>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</si>
  <si>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</si>
  <si>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</si>
  <si>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</si>
  <si>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</si>
  <si>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</si>
  <si>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</si>
  <si>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</si>
  <si>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</si>
  <si>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</si>
  <si>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</si>
  <si>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</si>
  <si>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</si>
  <si>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</si>
  <si>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</si>
  <si>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</si>
  <si>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</si>
  <si>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</si>
  <si>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</si>
  <si>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</si>
  <si>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</si>
  <si>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</si>
  <si>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</si>
  <si>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</si>
  <si>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</si>
  <si>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</si>
  <si>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</si>
  <si>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</si>
  <si>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</si>
  <si>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</si>
  <si>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</si>
  <si>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</si>
  <si>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</si>
  <si>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</si>
  <si>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</si>
  <si>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</si>
  <si>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</si>
  <si>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</si>
  <si>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</si>
  <si>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</si>
  <si>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</si>
  <si>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</si>
  <si>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</si>
  <si>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</si>
  <si>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</si>
  <si>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</si>
  <si>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</si>
  <si>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</si>
  <si>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</si>
  <si>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</si>
  <si>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</si>
  <si>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</si>
  <si>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</si>
  <si>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</si>
  <si>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</si>
  <si>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</si>
  <si>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</si>
  <si>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</si>
  <si>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</si>
  <si>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</si>
  <si>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</si>
  <si>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</si>
  <si>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</si>
  <si>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</si>
  <si>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</si>
  <si>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</si>
  <si>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</si>
  <si>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</si>
  <si>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</si>
  <si>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</si>
  <si>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</si>
  <si>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</si>
  <si>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</si>
  <si>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</si>
  <si>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</si>
  <si>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</si>
  <si>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</si>
  <si>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</si>
  <si>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</si>
  <si>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</si>
  <si>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</si>
  <si>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</si>
  <si>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</si>
  <si>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</si>
  <si>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</si>
  <si>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</si>
  <si>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</si>
  <si>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</si>
  <si>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</si>
  <si>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</si>
  <si>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</si>
  <si>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</si>
  <si>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</si>
  <si>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</si>
  <si>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</si>
  <si>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</si>
  <si>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</si>
  <si>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</si>
  <si>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</si>
  <si>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</si>
  <si>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</si>
  <si>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</si>
  <si>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</si>
  <si>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</si>
  <si>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</si>
  <si>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</si>
  <si>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</si>
  <si>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</si>
  <si>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</si>
  <si>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</si>
  <si>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</si>
  <si>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</si>
  <si>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</si>
  <si>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</si>
  <si>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</si>
  <si>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</si>
  <si>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</si>
  <si>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</si>
  <si>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</si>
  <si>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</si>
  <si>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</si>
  <si>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</si>
  <si>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</si>
  <si>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</si>
  <si>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</si>
  <si>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</si>
  <si>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</si>
  <si>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</si>
  <si>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</si>
  <si>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</si>
  <si>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</si>
  <si>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</si>
  <si>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</si>
  <si>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</si>
  <si>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</si>
  <si>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</si>
  <si>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</si>
  <si>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</si>
  <si>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</si>
  <si>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</si>
  <si>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</si>
  <si>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</si>
  <si>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</si>
  <si>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</si>
  <si>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</si>
  <si>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</si>
  <si>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</si>
  <si>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</si>
  <si>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</si>
  <si>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</si>
  <si>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</si>
  <si>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</si>
  <si>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</si>
  <si>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</si>
  <si>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</si>
  <si>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</si>
  <si>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</si>
  <si>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</si>
  <si>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</si>
  <si>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</si>
  <si>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</si>
  <si>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</si>
  <si>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</si>
  <si>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</si>
  <si>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</si>
  <si>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</si>
  <si>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</si>
  <si>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</si>
  <si>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</si>
  <si>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</si>
  <si>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</si>
  <si>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</si>
  <si>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</si>
  <si>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</si>
  <si>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</si>
  <si>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</si>
  <si>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</si>
  <si>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</si>
  <si>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</si>
  <si>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</si>
  <si>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</si>
  <si>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</si>
  <si>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</si>
  <si>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</si>
  <si>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</si>
  <si>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</si>
  <si>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</si>
  <si>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</si>
  <si>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</si>
  <si>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</si>
  <si>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</si>
  <si>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</si>
  <si>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</si>
  <si>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</si>
  <si>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</si>
  <si>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</si>
  <si>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</si>
  <si>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</si>
  <si>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</si>
  <si>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</si>
  <si>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</si>
  <si>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</si>
  <si>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</si>
  <si>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</si>
  <si>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</si>
  <si>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</si>
  <si>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</si>
  <si>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</si>
  <si>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</si>
  <si>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</si>
  <si>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</si>
  <si>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</si>
  <si>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</si>
  <si>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</si>
  <si>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</si>
  <si>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</si>
  <si>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</si>
  <si>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</si>
  <si>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</si>
  <si>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</si>
  <si>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</si>
  <si>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</si>
  <si>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</si>
  <si>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</si>
  <si>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</si>
  <si>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</si>
  <si>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</si>
  <si>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</si>
  <si>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</si>
  <si>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</si>
  <si>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</si>
  <si>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</si>
  <si>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</si>
  <si>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</si>
  <si>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</si>
  <si>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</si>
  <si>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</si>
  <si>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</si>
  <si>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</si>
  <si>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</si>
  <si>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</si>
  <si>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</si>
  <si>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</si>
  <si>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</si>
  <si>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</si>
  <si>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</si>
  <si>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</si>
  <si>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</si>
  <si>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</si>
  <si>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</si>
  <si>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</si>
  <si>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</si>
  <si>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</si>
  <si>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</si>
  <si>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</si>
  <si>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</si>
  <si>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</si>
  <si>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</si>
  <si>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</si>
  <si>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</si>
  <si>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</si>
  <si>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</si>
  <si>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</si>
  <si>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</si>
  <si>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</si>
  <si>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</si>
  <si>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</si>
  <si>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</si>
  <si>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</si>
  <si>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</si>
  <si>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</si>
  <si>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</si>
  <si>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</si>
  <si>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</si>
  <si>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</si>
  <si>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</si>
  <si>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</si>
  <si>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</si>
  <si>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</si>
  <si>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</si>
  <si>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</si>
  <si>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</si>
  <si>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</si>
  <si>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</si>
  <si>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</si>
  <si>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</si>
  <si>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</si>
  <si>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</si>
  <si>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</si>
  <si>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</si>
  <si>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</si>
  <si>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</si>
  <si>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</si>
  <si>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</si>
  <si>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</si>
  <si>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</si>
  <si>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</si>
  <si>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</si>
  <si>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</si>
  <si>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</si>
  <si>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</si>
  <si>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</si>
  <si>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</si>
  <si>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</si>
  <si>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</si>
  <si>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</si>
  <si>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</si>
  <si>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</si>
  <si>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</si>
  <si>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</si>
  <si>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</si>
  <si>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</si>
  <si>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</si>
  <si>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</si>
  <si>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</si>
  <si>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</si>
  <si>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</si>
  <si>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</si>
  <si>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</si>
  <si>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</si>
  <si>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</si>
  <si>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</si>
  <si>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</si>
  <si>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</si>
  <si>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</si>
  <si>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</si>
  <si>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</si>
  <si>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</si>
  <si>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</si>
  <si>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</si>
  <si>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</si>
  <si>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</si>
  <si>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</si>
  <si>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</si>
  <si>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</si>
  <si>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</si>
  <si>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</si>
  <si>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</si>
  <si>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</si>
  <si>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</si>
  <si>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</si>
  <si>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</si>
  <si>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</si>
  <si>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</si>
  <si>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</si>
  <si>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</si>
  <si>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</si>
  <si>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</si>
  <si>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</si>
  <si>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</si>
  <si>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</si>
  <si>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</si>
  <si>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</si>
  <si>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</si>
  <si>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</si>
  <si>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</si>
  <si>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</si>
  <si>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</si>
  <si>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</si>
  <si>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</si>
  <si>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</si>
  <si>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</si>
  <si>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</si>
  <si>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</si>
  <si>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</si>
  <si>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</si>
  <si>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</si>
  <si>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</si>
  <si>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</si>
  <si>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</si>
  <si>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</si>
  <si>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</si>
  <si>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</si>
  <si>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</si>
  <si>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</si>
  <si>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</si>
  <si>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</si>
  <si>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</si>
  <si>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</si>
  <si>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</si>
  <si>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</si>
  <si>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</si>
  <si>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</si>
  <si>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</si>
  <si>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</si>
  <si>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</si>
  <si>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</si>
  <si>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</si>
  <si>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</si>
  <si>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</si>
  <si>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</si>
  <si>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</si>
  <si>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</si>
  <si>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</si>
  <si>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</si>
  <si>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</si>
  <si>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</si>
  <si>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</si>
  <si>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</si>
  <si>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</si>
  <si>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</si>
  <si>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</si>
  <si>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</si>
  <si>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</si>
  <si>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</si>
  <si>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</si>
  <si>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</si>
  <si>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</si>
  <si>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</si>
  <si>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</si>
  <si>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</si>
  <si>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</si>
  <si>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</si>
  <si>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</si>
  <si>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</si>
  <si>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</si>
  <si>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</si>
  <si>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</si>
  <si>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</si>
  <si>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</si>
  <si>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</si>
  <si>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</si>
  <si>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</si>
  <si>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</si>
  <si>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</si>
  <si>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</si>
  <si>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</si>
  <si>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</si>
  <si>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</si>
  <si>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</si>
  <si>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</si>
  <si>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</si>
  <si>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</si>
  <si>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</si>
  <si>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</si>
  <si>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</si>
  <si>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</si>
  <si>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</si>
  <si>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</si>
  <si>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</si>
  <si>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</si>
  <si>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</si>
  <si>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</si>
  <si>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</si>
  <si>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</si>
  <si>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</si>
  <si>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</si>
  <si>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</si>
  <si>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</si>
  <si>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</si>
  <si>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</si>
  <si>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</si>
  <si>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</si>
  <si>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</si>
  <si>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</si>
  <si>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</si>
  <si>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</si>
  <si>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</si>
  <si>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</si>
  <si>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</si>
  <si>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</si>
  <si>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</si>
  <si>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</si>
  <si>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</si>
  <si>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</si>
  <si>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</si>
  <si>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</si>
  <si>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</si>
  <si>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</si>
  <si>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</si>
  <si>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</si>
  <si>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</si>
  <si>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</si>
  <si>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</si>
  <si>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</si>
  <si>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</si>
  <si>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</si>
  <si>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</si>
  <si>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</si>
  <si>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</si>
  <si>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</si>
  <si>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</si>
  <si>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</si>
  <si>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</si>
  <si>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</si>
  <si>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</si>
  <si>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</si>
  <si>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</si>
  <si>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</si>
  <si>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</si>
  <si>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</si>
  <si>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</si>
  <si>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</si>
  <si>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</si>
  <si>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</si>
  <si>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</si>
  <si>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</si>
  <si>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</si>
  <si>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</si>
  <si>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</si>
  <si>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</si>
  <si>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</si>
  <si>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</si>
  <si>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</si>
  <si>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</si>
  <si>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</si>
  <si>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</si>
  <si>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</si>
  <si>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</si>
  <si>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</si>
  <si>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</si>
  <si>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</si>
  <si>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</si>
  <si>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</si>
  <si>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</si>
  <si>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</si>
  <si>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</si>
  <si>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</si>
  <si>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</si>
  <si>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</si>
  <si>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</si>
  <si>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</si>
  <si>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</si>
  <si>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</si>
  <si>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</si>
  <si>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</si>
  <si>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</si>
  <si>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</si>
  <si>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</si>
  <si>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</si>
  <si>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</si>
  <si>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</si>
  <si>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</si>
  <si>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</si>
  <si>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</si>
  <si>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</si>
  <si>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</si>
  <si>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</si>
  <si>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</si>
  <si>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</si>
  <si>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</si>
  <si>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</si>
  <si>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</si>
  <si>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</si>
  <si>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</si>
  <si>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</si>
  <si>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</si>
  <si>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</si>
  <si>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</si>
  <si>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</si>
  <si>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</si>
  <si>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</si>
  <si>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</si>
  <si>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</si>
  <si>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</si>
  <si>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</si>
  <si>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</si>
  <si>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</si>
  <si>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</si>
  <si>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</si>
  <si>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</si>
  <si>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</si>
  <si>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</si>
  <si>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</si>
  <si>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</si>
  <si>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</si>
  <si>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</si>
  <si>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</si>
  <si>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</si>
  <si>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</si>
  <si>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</si>
  <si>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</si>
  <si>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</si>
  <si>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</si>
  <si>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</si>
  <si>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</si>
  <si>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</si>
  <si>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</si>
  <si>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</si>
  <si>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</si>
  <si>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</si>
  <si>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</si>
  <si>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</si>
  <si>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</si>
  <si>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</si>
  <si>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</si>
  <si>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</si>
  <si>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</si>
  <si>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</si>
  <si>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</si>
  <si>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</si>
  <si>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</si>
  <si>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</si>
  <si>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</si>
  <si>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</si>
  <si>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</si>
  <si>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</si>
  <si>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</si>
  <si>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</si>
  <si>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</si>
  <si>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</si>
  <si>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</si>
  <si>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</si>
  <si>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</si>
  <si>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</si>
  <si>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</si>
  <si>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</si>
  <si>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</si>
  <si>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</si>
  <si>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</si>
  <si>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</si>
  <si>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</si>
  <si>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</si>
  <si>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</si>
  <si>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</si>
  <si>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</si>
  <si>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</si>
  <si>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</si>
  <si>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</si>
  <si>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</si>
  <si>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</si>
  <si>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</si>
  <si>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</si>
  <si>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</si>
  <si>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</si>
  <si>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</si>
  <si>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</si>
  <si>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</si>
  <si>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</si>
  <si>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</si>
  <si>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</si>
  <si>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</si>
  <si>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</si>
  <si>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</si>
  <si>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</si>
  <si>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</si>
  <si>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</si>
  <si>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</si>
  <si>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</si>
  <si>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</si>
  <si>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</si>
  <si>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</si>
  <si>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</si>
  <si>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</si>
  <si>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</si>
  <si>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</si>
  <si>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</si>
  <si>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</si>
  <si>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</si>
  <si>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</si>
  <si>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</si>
  <si>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</si>
  <si>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</si>
  <si>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</si>
  <si>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</si>
  <si>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</si>
  <si>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</si>
  <si>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</si>
  <si>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</si>
  <si>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</si>
  <si>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</si>
  <si>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</si>
  <si>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</si>
  <si>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</si>
  <si>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</si>
  <si>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</si>
  <si>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</si>
  <si>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</si>
  <si>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</si>
  <si>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</si>
  <si>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</si>
  <si>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</si>
  <si>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</si>
  <si>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</si>
  <si>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</si>
  <si>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</si>
  <si>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</si>
  <si>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</si>
  <si>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</si>
  <si>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</si>
  <si>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</si>
  <si>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</si>
  <si>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</si>
  <si>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</si>
  <si>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</si>
  <si>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</si>
  <si>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</si>
  <si>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</si>
  <si>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</si>
  <si>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</si>
  <si>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</si>
  <si>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</si>
  <si>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</si>
  <si>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</si>
  <si>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</si>
  <si>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</si>
  <si>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</si>
  <si>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</si>
  <si>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</si>
  <si>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</si>
  <si>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</si>
  <si>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</si>
  <si>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</si>
  <si>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</si>
  <si>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</si>
  <si>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</si>
  <si>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</si>
  <si>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</si>
  <si>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</si>
  <si>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</si>
  <si>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</si>
  <si>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</si>
  <si>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</si>
  <si>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</si>
  <si>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</si>
  <si>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</si>
  <si>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</si>
  <si>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</si>
  <si>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</si>
  <si>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</si>
  <si>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</si>
  <si>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</si>
  <si>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</si>
  <si>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</si>
  <si>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</si>
  <si>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</si>
  <si>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</si>
  <si>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</si>
  <si>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</si>
  <si>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</si>
  <si>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</si>
  <si>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</si>
  <si>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</si>
  <si>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</si>
  <si>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</si>
  <si>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</si>
  <si>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</si>
  <si>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</si>
  <si>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</si>
  <si>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</si>
  <si>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</si>
  <si>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</si>
  <si>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</si>
  <si>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</si>
  <si>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</si>
  <si>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</si>
  <si>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</si>
  <si>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</si>
  <si>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</si>
  <si>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</si>
  <si>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</si>
  <si>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</si>
  <si>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</si>
  <si>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</si>
  <si>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</si>
  <si>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</si>
  <si>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</si>
  <si>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</si>
  <si>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</si>
  <si>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</si>
  <si>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</si>
  <si>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</si>
  <si>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</si>
  <si>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</si>
  <si>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</si>
  <si>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</si>
  <si>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</si>
  <si>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</si>
  <si>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</si>
  <si>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</si>
  <si>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</si>
  <si>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</si>
  <si>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</si>
  <si>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</si>
  <si>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</si>
  <si>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</si>
  <si>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</si>
  <si>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</si>
  <si>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</si>
  <si>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</si>
  <si>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</si>
  <si>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</si>
  <si>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</si>
  <si>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</si>
  <si>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</si>
  <si>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</si>
  <si>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</si>
  <si>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</si>
  <si>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</si>
  <si>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</si>
  <si>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</si>
  <si>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</si>
  <si>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</si>
  <si>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</si>
  <si>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</si>
  <si>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</si>
  <si>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</si>
  <si>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</si>
  <si>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</si>
  <si>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</si>
  <si>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</si>
  <si>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</si>
  <si>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</si>
  <si>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</si>
  <si>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</si>
  <si>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</si>
  <si>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</si>
  <si>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</si>
  <si>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</si>
  <si>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</si>
  <si>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</si>
  <si>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</si>
  <si>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</si>
  <si>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</si>
  <si>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</si>
  <si>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</si>
  <si>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</si>
  <si>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</si>
  <si>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</si>
  <si>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</si>
  <si>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</si>
  <si>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</si>
  <si>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</si>
  <si>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</si>
  <si>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</si>
  <si>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</si>
  <si>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</si>
  <si>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</si>
  <si>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</si>
  <si>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</si>
  <si>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</si>
  <si>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</si>
  <si>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</si>
  <si>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</si>
  <si>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</si>
  <si>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</si>
  <si>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</si>
  <si>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</si>
  <si>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</si>
  <si>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</si>
  <si>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</si>
  <si>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</si>
  <si>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</si>
  <si>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</si>
  <si>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</si>
  <si>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</si>
  <si>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</si>
  <si>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</si>
  <si>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</si>
  <si>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</si>
  <si>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</si>
  <si>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</si>
  <si>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</si>
  <si>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</si>
  <si>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</si>
  <si>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</si>
  <si>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</si>
  <si>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</si>
  <si>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</si>
  <si>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</si>
  <si>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</si>
  <si>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</si>
  <si>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</si>
  <si>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</si>
  <si>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</si>
  <si>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</si>
  <si>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</si>
  <si>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</si>
  <si>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</si>
  <si>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</si>
  <si>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</si>
  <si>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</si>
  <si>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</si>
  <si>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</si>
  <si>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</si>
  <si>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</si>
  <si>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</si>
  <si>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</si>
  <si>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</si>
  <si>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</si>
  <si>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</si>
  <si>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</si>
  <si>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</si>
  <si>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</si>
  <si>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</si>
  <si>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</si>
  <si>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</si>
  <si>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</si>
  <si>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</si>
  <si>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</si>
  <si>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</si>
  <si>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</si>
  <si>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</si>
  <si>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</si>
  <si>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</si>
  <si>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</si>
  <si>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</si>
  <si>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</si>
  <si>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</si>
  <si>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</si>
  <si>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</si>
  <si>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</si>
  <si>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</si>
  <si>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</si>
  <si>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</si>
  <si>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</si>
  <si>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</si>
  <si>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</si>
  <si>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</si>
  <si>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</si>
  <si>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</si>
  <si>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</si>
  <si>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</si>
  <si>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</si>
  <si>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</si>
  <si>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</si>
  <si>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</si>
  <si>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</si>
  <si>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</si>
  <si>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</si>
  <si>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</si>
  <si>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</si>
  <si>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</si>
  <si>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</si>
  <si>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</si>
  <si>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</si>
  <si>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</si>
  <si>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</si>
  <si>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</si>
  <si>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</si>
  <si>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</si>
  <si>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</si>
  <si>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</si>
  <si>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</si>
  <si>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</si>
  <si>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</si>
  <si>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</si>
  <si>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</si>
  <si>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</si>
  <si>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</si>
  <si>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</si>
  <si>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</si>
  <si>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</si>
  <si>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</si>
  <si>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</si>
  <si>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</si>
  <si>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</si>
  <si>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</si>
  <si>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</si>
  <si>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</si>
  <si>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</si>
  <si>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</si>
  <si>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</si>
  <si>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</si>
  <si>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</si>
  <si>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</si>
  <si>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</si>
  <si>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</si>
  <si>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</si>
  <si>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</si>
  <si>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</si>
  <si>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</si>
  <si>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</si>
  <si>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</si>
  <si>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</si>
  <si>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</si>
  <si>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</si>
  <si>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</si>
  <si>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</si>
  <si>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</si>
  <si>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</si>
  <si>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</si>
  <si>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</si>
  <si>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</si>
  <si>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</si>
  <si>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</si>
  <si>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</si>
  <si>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</si>
  <si>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</si>
  <si>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</si>
  <si>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</si>
  <si>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</si>
  <si>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</si>
  <si>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</si>
  <si>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</si>
  <si>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</si>
  <si>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</si>
  <si>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</si>
  <si>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</si>
  <si>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</si>
  <si>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</si>
  <si>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</si>
  <si>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</si>
  <si>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</si>
  <si>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</si>
  <si>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</si>
  <si>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</si>
  <si>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</si>
  <si>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</si>
  <si>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</si>
  <si>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</si>
  <si>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</si>
  <si>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</si>
  <si>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</si>
  <si>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</si>
  <si>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</si>
  <si>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</si>
  <si>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</si>
  <si>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</si>
  <si>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</si>
  <si>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</si>
  <si>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</si>
  <si>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</si>
  <si>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</si>
  <si>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</si>
  <si>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</si>
  <si>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</si>
  <si>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</si>
  <si>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</si>
  <si>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</si>
  <si>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</si>
  <si>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</si>
  <si>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</si>
  <si>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</si>
  <si>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</si>
  <si>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</si>
  <si>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</si>
  <si>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</si>
  <si>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</si>
  <si>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</si>
  <si>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</si>
  <si>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</si>
  <si>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</si>
  <si>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</si>
  <si>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</si>
  <si>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</si>
  <si>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</si>
  <si>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</si>
  <si>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</si>
  <si>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</si>
  <si>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</si>
  <si>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</si>
  <si>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</si>
  <si>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</si>
  <si>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</si>
  <si>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</si>
  <si>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</si>
  <si>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</si>
  <si>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</si>
  <si>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</si>
  <si>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</si>
  <si>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</si>
  <si>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</si>
  <si>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</si>
  <si>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</si>
  <si>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</si>
  <si>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</si>
  <si>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</si>
  <si>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</si>
  <si>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</si>
  <si>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</si>
  <si>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</si>
  <si>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</si>
  <si>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</si>
  <si>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</si>
  <si>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</si>
  <si>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</si>
  <si>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</si>
  <si>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</si>
  <si>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</si>
  <si>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</si>
  <si>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</si>
  <si>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</si>
  <si>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</si>
  <si>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</si>
  <si>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</si>
  <si>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</si>
  <si>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</si>
  <si>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</si>
  <si>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</si>
  <si>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</si>
  <si>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</si>
  <si>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</si>
  <si>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</si>
  <si>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</si>
  <si>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</si>
  <si>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</si>
  <si>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</si>
  <si>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</si>
  <si>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</si>
  <si>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</si>
  <si>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</si>
  <si>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</si>
  <si>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</si>
  <si>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</si>
  <si>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</si>
  <si>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</si>
  <si>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</si>
  <si>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</si>
  <si>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</si>
  <si>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</si>
  <si>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</si>
  <si>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</si>
  <si>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</si>
  <si>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</si>
  <si>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</si>
  <si>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</si>
  <si>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</si>
  <si>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</si>
  <si>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</si>
  <si>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</si>
  <si>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</si>
  <si>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</si>
  <si>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</si>
  <si>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</si>
  <si>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</si>
  <si>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</si>
  <si>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</si>
  <si>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</si>
  <si>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</si>
  <si>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</si>
  <si>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</si>
  <si>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</si>
  <si>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</si>
  <si>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</si>
  <si>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</si>
  <si>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</si>
  <si>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</si>
  <si>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</si>
  <si>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</si>
  <si>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</si>
  <si>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</si>
  <si>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</si>
  <si>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</si>
  <si>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</si>
  <si>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</si>
  <si>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</si>
  <si>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</si>
  <si>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</si>
  <si>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</si>
  <si>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</si>
  <si>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</si>
  <si>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</si>
  <si>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</si>
  <si>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</si>
  <si>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</si>
  <si>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</si>
  <si>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</si>
  <si>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</si>
  <si>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</si>
  <si>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</si>
  <si>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</si>
  <si>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</si>
  <si>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</si>
  <si>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</si>
  <si>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</si>
  <si>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</si>
  <si>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</si>
  <si>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</si>
  <si>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</si>
  <si>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</si>
  <si>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</si>
  <si>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</si>
  <si>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</si>
  <si>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</si>
  <si>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</si>
  <si>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</si>
  <si>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</si>
  <si>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</si>
  <si>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</si>
  <si>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</si>
  <si>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</si>
  <si>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</si>
  <si>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</si>
  <si>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</si>
  <si>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</si>
  <si>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</si>
  <si>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</si>
  <si>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</si>
  <si>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</si>
  <si>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</si>
  <si>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</si>
  <si>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</si>
  <si>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</si>
  <si>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</si>
  <si>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</si>
  <si>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</si>
  <si>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</si>
  <si>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</si>
  <si>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</si>
  <si>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</si>
  <si>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</si>
  <si>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</si>
  <si>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</si>
  <si>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</si>
  <si>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</si>
  <si>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</si>
  <si>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</si>
  <si>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</si>
  <si>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</si>
  <si>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</si>
  <si>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</si>
  <si>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</si>
  <si>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</si>
  <si>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</si>
  <si>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</si>
  <si>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</si>
  <si>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</si>
  <si>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</si>
  <si>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</si>
  <si>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</si>
  <si>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</si>
  <si>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</si>
  <si>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</si>
  <si>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</si>
  <si>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</si>
  <si>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</si>
  <si>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</si>
  <si>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</si>
  <si>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</si>
  <si>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</si>
  <si>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</si>
  <si>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</si>
  <si>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</si>
  <si>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</si>
  <si>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</si>
  <si>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</si>
  <si>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</si>
  <si>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</si>
  <si>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</si>
  <si>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</si>
  <si>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</si>
  <si>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</si>
  <si>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</si>
  <si>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</si>
  <si>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</si>
  <si>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</si>
  <si>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</si>
  <si>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</si>
  <si>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</si>
  <si>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</si>
  <si>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</si>
  <si>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</si>
  <si>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</si>
  <si>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</si>
  <si>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</si>
  <si>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</si>
  <si>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</si>
  <si>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</si>
  <si>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</si>
  <si>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</si>
  <si>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</si>
  <si>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</si>
  <si>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</si>
  <si>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</si>
  <si>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</si>
  <si>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</si>
  <si>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</si>
  <si>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</si>
  <si>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</si>
  <si>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</si>
  <si>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</si>
  <si>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</si>
  <si>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</si>
  <si>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</si>
  <si>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</si>
  <si>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</si>
  <si>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</si>
  <si>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</si>
  <si>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</si>
  <si>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</si>
  <si>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</si>
  <si>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</si>
  <si>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</si>
  <si>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</si>
  <si>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</si>
  <si>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</si>
  <si>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</si>
  <si>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</si>
  <si>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</si>
  <si>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</si>
  <si>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</si>
  <si>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</si>
  <si>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</si>
  <si>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</si>
  <si>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</si>
  <si>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</si>
  <si>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</si>
  <si>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</si>
  <si>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</si>
  <si>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</si>
  <si>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</si>
  <si>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</si>
  <si>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</si>
  <si>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</si>
  <si>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</si>
  <si>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</si>
  <si>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</si>
  <si>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</si>
  <si>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</si>
  <si>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</si>
  <si>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</si>
  <si>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</si>
  <si>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</si>
  <si>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</si>
  <si>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</si>
  <si>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</si>
  <si>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</si>
  <si>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</si>
  <si>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</si>
  <si>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</si>
  <si>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</si>
  <si>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</si>
  <si>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</si>
  <si>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</si>
  <si>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</si>
  <si>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</si>
  <si>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</si>
  <si>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</si>
  <si>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</si>
  <si>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</si>
  <si>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</si>
  <si>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</si>
  <si>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</si>
  <si>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</si>
  <si>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</si>
  <si>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</si>
  <si>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</si>
  <si>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</si>
  <si>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</si>
  <si>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</si>
  <si>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</si>
  <si>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</si>
  <si>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</si>
  <si>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</si>
  <si>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</si>
  <si>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</si>
  <si>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</si>
  <si>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</si>
  <si>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</si>
  <si>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</si>
  <si>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</si>
  <si>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</si>
  <si>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</si>
  <si>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</si>
  <si>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</si>
  <si>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</si>
  <si>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</si>
  <si>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</si>
  <si>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</si>
  <si>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</si>
  <si>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</si>
  <si>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</si>
  <si>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</si>
  <si>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</si>
  <si>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</si>
  <si>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</si>
  <si>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</si>
  <si>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</si>
  <si>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</si>
  <si>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</si>
  <si>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</si>
  <si>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</si>
  <si>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</si>
  <si>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</si>
  <si>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</si>
  <si>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</si>
  <si>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</si>
  <si>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</si>
  <si>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</si>
  <si>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</si>
  <si>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</si>
  <si>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</si>
  <si>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</si>
  <si>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</si>
  <si>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</si>
  <si>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</si>
  <si>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</si>
  <si>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</si>
  <si>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</si>
  <si>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</si>
  <si>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</si>
  <si>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</si>
  <si>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</si>
  <si>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</si>
  <si>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</si>
  <si>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</si>
  <si>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</si>
  <si>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</si>
  <si>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</si>
  <si>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</si>
  <si>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</si>
  <si>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</si>
  <si>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</si>
  <si>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</si>
  <si>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</si>
  <si>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</si>
  <si>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</si>
  <si>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</si>
  <si>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</si>
  <si>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</si>
  <si>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</si>
  <si>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</si>
  <si>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</si>
  <si>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</si>
  <si>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</si>
  <si>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</si>
  <si>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</si>
  <si>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</si>
  <si>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</si>
  <si>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</si>
  <si>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</si>
  <si>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</si>
  <si>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</si>
  <si>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</si>
  <si>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</si>
  <si>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</si>
  <si>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</si>
  <si>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</si>
  <si>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</si>
  <si>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</si>
  <si>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</si>
  <si>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</si>
  <si>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</si>
  <si>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</si>
  <si>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</si>
  <si>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</si>
  <si>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</si>
  <si>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</si>
  <si>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</si>
  <si>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</si>
  <si>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</si>
  <si>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</si>
  <si>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</si>
  <si>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</si>
  <si>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</si>
  <si>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</si>
  <si>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</si>
  <si>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</si>
  <si>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</si>
  <si>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</si>
  <si>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</si>
  <si>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</si>
  <si>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</si>
  <si>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</si>
  <si>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</si>
  <si>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</si>
  <si>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</si>
  <si>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</si>
  <si>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</si>
  <si>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</si>
  <si>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</si>
  <si>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</si>
  <si>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</si>
  <si>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</si>
  <si>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</si>
  <si>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</si>
  <si>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</si>
  <si>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</si>
  <si>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</si>
  <si>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</si>
  <si>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</si>
  <si>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</si>
  <si>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</si>
  <si>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</si>
  <si>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</si>
  <si>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</si>
  <si>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</si>
  <si>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</si>
  <si>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</si>
  <si>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</si>
  <si>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</si>
  <si>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</si>
  <si>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</si>
  <si>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</si>
  <si>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</si>
  <si>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</si>
  <si>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</si>
  <si>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</si>
  <si>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</si>
  <si>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</si>
  <si>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</si>
  <si>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</si>
  <si>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</si>
  <si>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</si>
  <si>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</si>
  <si>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</si>
  <si>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</si>
  <si>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</si>
  <si>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</si>
  <si>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</si>
  <si>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</si>
  <si>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</si>
  <si>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</si>
  <si>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</si>
  <si>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</si>
  <si>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</si>
  <si>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</si>
  <si>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</si>
  <si>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</si>
  <si>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</si>
  <si>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</si>
  <si>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</si>
  <si>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</si>
  <si>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</si>
  <si>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</si>
  <si>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</si>
  <si>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</si>
  <si>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</si>
  <si>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</si>
  <si>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</si>
  <si>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</si>
  <si>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</si>
  <si>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</si>
  <si>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</si>
  <si>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</si>
  <si>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</si>
  <si>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</si>
  <si>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</si>
  <si>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</si>
  <si>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</si>
  <si>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</si>
  <si>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</si>
  <si>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</si>
  <si>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</si>
  <si>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</si>
  <si>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</si>
  <si>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</si>
  <si>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</si>
  <si>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</si>
  <si>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</si>
  <si>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</si>
  <si>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</si>
  <si>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</si>
  <si>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</si>
  <si>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</si>
  <si>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</si>
  <si>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</si>
  <si>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</si>
  <si>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</si>
  <si>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</si>
  <si>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</si>
  <si>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</si>
  <si>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</si>
  <si>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</si>
  <si>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</si>
  <si>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</si>
  <si>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</si>
  <si>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</si>
  <si>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</si>
  <si>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</si>
  <si>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</si>
  <si>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</si>
  <si>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</si>
  <si>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</si>
  <si>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</si>
  <si>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</si>
  <si>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</si>
  <si>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</si>
  <si>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</si>
  <si>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</si>
  <si>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</si>
  <si>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</si>
  <si>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</si>
  <si>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</si>
  <si>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</si>
  <si>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</si>
  <si>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</si>
  <si>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</si>
  <si>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</si>
  <si>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</si>
  <si>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</si>
  <si>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</si>
  <si>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</si>
  <si>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</si>
  <si>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</si>
  <si>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</si>
  <si>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</si>
  <si>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</si>
  <si>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</si>
  <si>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</si>
  <si>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</si>
  <si>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</si>
  <si>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</si>
  <si>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</si>
  <si>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</si>
  <si>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</si>
  <si>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</si>
  <si>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</si>
  <si>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</si>
  <si>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</si>
  <si>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</si>
  <si>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</si>
  <si>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</si>
  <si>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</si>
  <si>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</si>
  <si>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</si>
  <si>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</si>
  <si>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</si>
  <si>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</si>
  <si>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</si>
  <si>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</si>
  <si>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</si>
  <si>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</si>
  <si>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</si>
  <si>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</si>
  <si>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</si>
  <si>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</si>
  <si>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</si>
  <si>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</si>
  <si>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</si>
  <si>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</si>
  <si>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</si>
  <si>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</si>
  <si>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</si>
  <si>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</si>
  <si>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</si>
  <si>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</si>
  <si>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</si>
  <si>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</si>
  <si>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</si>
  <si>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</si>
  <si>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</si>
  <si>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</si>
  <si>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</si>
  <si>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</si>
  <si>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</si>
  <si>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</si>
  <si>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</si>
  <si>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</si>
  <si>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</si>
  <si>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</si>
  <si>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</si>
  <si>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</si>
  <si>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</si>
  <si>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</si>
  <si>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</si>
  <si>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</si>
  <si>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</si>
  <si>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</si>
  <si>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</si>
  <si>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</si>
  <si>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</si>
  <si>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</si>
  <si>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</si>
  <si>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</si>
  <si>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</si>
  <si>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</si>
  <si>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</si>
  <si>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</si>
  <si>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</si>
  <si>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</si>
  <si>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</si>
  <si>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</si>
  <si>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</si>
  <si>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</si>
  <si>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</si>
  <si>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</si>
  <si>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</si>
  <si>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</si>
  <si>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</si>
  <si>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</si>
  <si>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</si>
  <si>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</si>
  <si>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</si>
  <si>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</si>
  <si>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</si>
  <si>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</si>
  <si>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</si>
  <si>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</si>
  <si>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</si>
  <si>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</si>
  <si>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</si>
  <si>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</si>
  <si>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</si>
  <si>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</si>
  <si>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</si>
  <si>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</si>
  <si>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</si>
  <si>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</si>
  <si>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</si>
  <si>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</si>
  <si>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</si>
  <si>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</si>
  <si>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</si>
  <si>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</si>
  <si>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</si>
  <si>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</si>
  <si>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</si>
  <si>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</si>
  <si>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</si>
  <si>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</si>
  <si>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</si>
  <si>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</si>
  <si>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</si>
  <si>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</si>
  <si>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</si>
  <si>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</si>
  <si>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</si>
  <si>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</si>
  <si>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</si>
  <si>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</si>
  <si>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</si>
  <si>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</si>
  <si>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</si>
  <si>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</si>
  <si>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</si>
  <si>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</si>
  <si>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</si>
  <si>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</si>
  <si>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</si>
  <si>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</si>
  <si>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</si>
  <si>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</si>
  <si>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</si>
  <si>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</si>
  <si>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</si>
  <si>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</si>
  <si>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</si>
  <si>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</si>
  <si>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</si>
  <si>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</si>
  <si>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</si>
  <si>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</si>
  <si>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</si>
  <si>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</si>
  <si>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</si>
  <si>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</si>
  <si>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</si>
  <si>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</si>
  <si>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</si>
  <si>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</si>
  <si>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</si>
  <si>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</si>
  <si>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</si>
  <si>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</si>
  <si>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</si>
  <si>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</si>
  <si>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</si>
  <si>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</si>
  <si>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</si>
  <si>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</si>
  <si>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</si>
  <si>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</si>
  <si>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</si>
  <si>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</si>
  <si>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</si>
  <si>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</si>
  <si>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</si>
  <si>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</si>
  <si>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</si>
  <si>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</si>
  <si>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</si>
  <si>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</si>
  <si>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</si>
  <si>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</si>
  <si>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</si>
  <si>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</si>
  <si>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</si>
  <si>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</si>
  <si>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</si>
  <si>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</si>
  <si>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</si>
  <si>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</si>
  <si>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</si>
  <si>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</si>
  <si>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</si>
  <si>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</si>
  <si>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</si>
  <si>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</si>
  <si>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</si>
  <si>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</si>
  <si>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</si>
  <si>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</si>
  <si>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</si>
  <si>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</si>
  <si>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</si>
  <si>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</si>
  <si>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</si>
  <si>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</si>
  <si>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</si>
  <si>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</si>
  <si>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</si>
  <si>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</si>
  <si>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</si>
  <si>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</si>
  <si>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</si>
  <si>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</si>
  <si>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</si>
  <si>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</si>
  <si>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</si>
  <si>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</si>
  <si>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</si>
  <si>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</si>
  <si>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</si>
  <si>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</si>
  <si>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</si>
  <si>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</si>
  <si>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</si>
  <si>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</si>
  <si>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</si>
  <si>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</si>
  <si>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</si>
  <si>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</si>
  <si>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</si>
  <si>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</si>
  <si>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</si>
  <si>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</si>
  <si>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</si>
  <si>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</si>
  <si>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</si>
  <si>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</si>
  <si>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</si>
  <si>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</si>
  <si>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</si>
  <si>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</si>
  <si>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</si>
  <si>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</si>
  <si>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</si>
  <si>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</si>
  <si>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</si>
  <si>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</si>
  <si>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</si>
  <si>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</si>
  <si>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</si>
  <si>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</si>
  <si>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</si>
  <si>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</si>
  <si>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</si>
  <si>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</si>
  <si>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</si>
  <si>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</si>
  <si>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</si>
  <si>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</si>
  <si>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</si>
  <si>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</si>
  <si>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</si>
  <si>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</si>
  <si>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</si>
  <si>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</si>
  <si>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</si>
  <si>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</si>
  <si>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</si>
  <si>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</si>
  <si>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</si>
  <si>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</si>
  <si>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</si>
  <si>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</si>
  <si>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</si>
  <si>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</si>
  <si>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</si>
  <si>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</si>
  <si>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</si>
  <si>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</si>
  <si>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</si>
  <si>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</si>
  <si>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</si>
  <si>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</si>
  <si>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</si>
  <si>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</si>
  <si>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</si>
  <si>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</si>
  <si>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</si>
  <si>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</si>
  <si>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</si>
  <si>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</si>
  <si>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</si>
  <si>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</si>
  <si>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</si>
  <si>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</si>
  <si>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</si>
  <si>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</si>
  <si>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</si>
  <si>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</si>
  <si>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</si>
  <si>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</si>
  <si>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</si>
  <si>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</si>
  <si>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</si>
  <si>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</si>
  <si>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</si>
  <si>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</si>
  <si>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</si>
  <si>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</si>
  <si>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</si>
  <si>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</si>
  <si>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</si>
  <si>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</si>
  <si>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</si>
  <si>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</si>
  <si>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</si>
  <si>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</si>
  <si>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</si>
  <si>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</si>
  <si>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</si>
  <si>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</si>
  <si>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</si>
  <si>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</si>
  <si>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</si>
  <si>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</si>
  <si>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</si>
  <si>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</si>
  <si>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</si>
  <si>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</si>
  <si>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</si>
  <si>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</si>
  <si>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</si>
  <si>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</si>
  <si>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</si>
  <si>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</si>
  <si>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</si>
  <si>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</si>
  <si>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</si>
  <si>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</si>
  <si>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</si>
  <si>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</si>
  <si>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</si>
  <si>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</si>
  <si>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</si>
  <si>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</si>
  <si>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</si>
  <si>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</si>
  <si>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</si>
  <si>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</si>
  <si>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</si>
  <si>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</si>
  <si>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</si>
  <si>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</si>
  <si>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</si>
  <si>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</si>
  <si>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</si>
  <si>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</si>
  <si>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</si>
  <si>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</si>
  <si>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</si>
  <si>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</si>
  <si>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</si>
  <si>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</si>
  <si>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</si>
  <si>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</si>
  <si>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</si>
  <si>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</si>
  <si>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</si>
  <si>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</si>
  <si>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</si>
  <si>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</si>
  <si>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</si>
  <si>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</si>
  <si>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</si>
  <si>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</si>
  <si>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</si>
  <si>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</si>
  <si>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</si>
  <si>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</si>
  <si>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</si>
  <si>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</si>
  <si>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</si>
  <si>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</si>
  <si>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</si>
  <si>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</si>
  <si>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</si>
  <si>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</si>
  <si>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</si>
  <si>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</si>
  <si>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</si>
  <si>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</si>
  <si>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</si>
  <si>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</si>
  <si>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</si>
  <si>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</si>
  <si>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</si>
  <si>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</si>
  <si>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</si>
  <si>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</si>
  <si>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</si>
  <si>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</si>
  <si>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</si>
  <si>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</si>
  <si>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</si>
  <si>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</si>
  <si>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</si>
  <si>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</si>
  <si>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</si>
  <si>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</si>
  <si>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</si>
  <si>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</si>
  <si>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</si>
  <si>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</si>
  <si>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</si>
  <si>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</si>
  <si>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</si>
  <si>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</si>
  <si>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</si>
  <si>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</si>
  <si>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</si>
  <si>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</si>
  <si>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</si>
  <si>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</si>
  <si>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</si>
  <si>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</si>
  <si>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</si>
  <si>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</si>
  <si>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</si>
  <si>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</si>
  <si>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</si>
  <si>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</si>
  <si>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</si>
  <si>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</si>
  <si>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</si>
  <si>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</si>
  <si>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</si>
  <si>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</si>
  <si>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</si>
  <si>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</si>
  <si>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</si>
  <si>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</si>
  <si>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</si>
  <si>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</si>
  <si>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</si>
  <si>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</si>
  <si>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</si>
  <si>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</si>
  <si>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</si>
  <si>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</si>
  <si>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</si>
  <si>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</si>
  <si>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</si>
  <si>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</si>
  <si>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</si>
  <si>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</si>
  <si>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</si>
  <si>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</si>
  <si>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</si>
  <si>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</si>
  <si>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</si>
  <si>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</si>
  <si>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</si>
  <si>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</si>
  <si>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</si>
  <si>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</si>
  <si>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</si>
  <si>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</si>
  <si>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</si>
  <si>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</si>
  <si>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</si>
  <si>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</si>
  <si>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</si>
  <si>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</si>
  <si>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</si>
  <si>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</si>
  <si>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</si>
  <si>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</si>
  <si>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</si>
  <si>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</si>
  <si>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</si>
  <si>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</si>
  <si>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</si>
  <si>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</si>
  <si>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</si>
  <si>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</si>
  <si>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</si>
  <si>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</si>
  <si>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</si>
  <si>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</si>
  <si>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</si>
  <si>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</si>
  <si>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</si>
  <si>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</si>
  <si>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</si>
  <si>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</si>
  <si>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</si>
  <si>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</si>
  <si>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</si>
  <si>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</si>
  <si>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</si>
  <si>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</si>
  <si>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</si>
  <si>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</si>
  <si>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</si>
  <si>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</si>
  <si>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</si>
  <si>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</si>
  <si>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</si>
  <si>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</si>
  <si>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</si>
  <si>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</si>
  <si>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</si>
  <si>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</si>
  <si>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</si>
  <si>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</si>
  <si>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</si>
  <si>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</si>
  <si>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</si>
  <si>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</si>
  <si>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</si>
  <si>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</si>
  <si>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</si>
  <si>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</si>
  <si>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</si>
  <si>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</si>
  <si>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</si>
  <si>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</si>
  <si>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</si>
  <si>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</si>
  <si>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</si>
  <si>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</si>
  <si>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</si>
  <si>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</si>
  <si>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</si>
  <si>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</si>
  <si>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</si>
  <si>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</si>
  <si>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</si>
  <si>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</si>
  <si>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</si>
  <si>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</si>
  <si>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</si>
  <si>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</si>
  <si>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</si>
  <si>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</si>
  <si>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</si>
  <si>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</si>
  <si>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</si>
  <si>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</si>
  <si>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</si>
  <si>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</si>
  <si>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</si>
  <si>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</si>
  <si>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</si>
  <si>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</si>
  <si>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</si>
  <si>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</si>
  <si>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</si>
  <si>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</si>
  <si>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</si>
  <si>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</si>
  <si>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</si>
  <si>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</si>
  <si>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</si>
  <si>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</si>
  <si>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</si>
  <si>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</si>
  <si>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</si>
  <si>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</si>
  <si>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</si>
  <si>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</si>
  <si>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</si>
  <si>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</si>
  <si>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</si>
  <si>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</si>
  <si>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</si>
  <si>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</si>
  <si>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</si>
  <si>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</si>
  <si>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</si>
  <si>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</si>
  <si>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</si>
  <si>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</si>
  <si>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</si>
  <si>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</si>
  <si>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</si>
  <si>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</si>
  <si>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</si>
  <si>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</si>
  <si>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</si>
  <si>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</si>
  <si>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</si>
  <si>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</si>
  <si>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</si>
  <si>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</si>
  <si>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</si>
  <si>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</si>
  <si>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</si>
  <si>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</si>
  <si>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</si>
  <si>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</si>
  <si>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</si>
  <si>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</si>
  <si>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</si>
  <si>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</si>
  <si>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</si>
  <si>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</si>
  <si>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</si>
  <si>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</si>
  <si>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</si>
  <si>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</si>
  <si>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</si>
  <si>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</si>
  <si>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</si>
  <si>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</si>
  <si>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</si>
  <si>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</si>
  <si>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</si>
  <si>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</si>
  <si>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</si>
  <si>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</si>
  <si>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</si>
  <si>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</si>
  <si>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</si>
  <si>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</si>
  <si>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</si>
  <si>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</si>
  <si>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</si>
  <si>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</si>
  <si>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</si>
  <si>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</si>
  <si>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</si>
  <si>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</si>
  <si>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</si>
  <si>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</si>
  <si>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</si>
  <si>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</si>
  <si>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</si>
  <si>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</si>
  <si>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</si>
  <si>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</si>
  <si>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</si>
  <si>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</si>
  <si>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</si>
  <si>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</si>
  <si>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</si>
  <si>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</si>
  <si>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</si>
  <si>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</si>
  <si>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</si>
  <si>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</si>
  <si>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</si>
  <si>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</si>
  <si>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</si>
  <si>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</si>
  <si>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</si>
  <si>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</si>
  <si>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</si>
  <si>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</si>
  <si>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</si>
  <si>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</si>
  <si>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</si>
  <si>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</si>
  <si>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</si>
  <si>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</si>
  <si>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</si>
  <si>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</si>
  <si>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</si>
  <si>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</si>
  <si>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</si>
  <si>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</si>
  <si>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</si>
  <si>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</si>
  <si>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</si>
  <si>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</si>
  <si>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</si>
  <si>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</si>
  <si>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</si>
  <si>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</si>
  <si>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</si>
  <si>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</si>
  <si>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</si>
  <si>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</si>
  <si>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</si>
  <si>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</si>
  <si>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</si>
  <si>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</si>
  <si>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</si>
  <si>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</si>
  <si>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</si>
  <si>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</si>
  <si>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</si>
  <si>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</si>
  <si>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</si>
  <si>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</si>
  <si>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</si>
  <si>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</si>
  <si>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</si>
  <si>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</si>
  <si>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</si>
  <si>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</si>
  <si>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</si>
  <si>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</si>
  <si>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</si>
  <si>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</si>
  <si>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</si>
  <si>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</si>
  <si>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</si>
  <si>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</si>
  <si>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</si>
  <si>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</si>
  <si>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</si>
  <si>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</si>
  <si>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</si>
  <si>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</si>
  <si>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</si>
  <si>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</si>
  <si>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</si>
  <si>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</si>
  <si>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</si>
  <si>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</si>
  <si>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</si>
  <si>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</si>
  <si>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</si>
  <si>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</si>
  <si>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</si>
  <si>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</si>
  <si>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</si>
  <si>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</si>
  <si>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</si>
  <si>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</si>
  <si>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</si>
  <si>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</si>
  <si>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</si>
  <si>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</si>
  <si>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</si>
  <si>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</si>
  <si>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</si>
  <si>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</si>
  <si>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</si>
  <si>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</si>
  <si>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</si>
  <si>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</si>
  <si>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</si>
  <si>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</si>
  <si>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</si>
  <si>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</si>
  <si>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</si>
  <si>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</si>
  <si>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</si>
  <si>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</si>
  <si>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</si>
  <si>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</si>
  <si>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</si>
  <si>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</si>
  <si>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</si>
  <si>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</si>
  <si>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</si>
  <si>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</si>
  <si>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</si>
  <si>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</si>
  <si>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</si>
  <si>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</si>
  <si>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</si>
  <si>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</si>
  <si>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</si>
  <si>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</si>
  <si>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</si>
  <si>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</si>
  <si>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</si>
  <si>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</si>
  <si>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</si>
  <si>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</si>
  <si>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</si>
  <si>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</si>
  <si>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</si>
  <si>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</si>
  <si>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</si>
  <si>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</si>
  <si>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</si>
  <si>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</si>
  <si>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</si>
  <si>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</si>
  <si>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</si>
  <si>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</si>
  <si>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</si>
  <si>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</si>
  <si>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</si>
  <si>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</si>
  <si>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</si>
  <si>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</si>
  <si>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</si>
  <si>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</si>
  <si>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</si>
  <si>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</si>
  <si>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</si>
  <si>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</si>
  <si>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</si>
  <si>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</si>
  <si>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</si>
  <si>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</si>
  <si>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</si>
  <si>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</si>
  <si>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</si>
  <si>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</si>
  <si>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</si>
  <si>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</si>
  <si>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</si>
  <si>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</si>
  <si>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</si>
  <si>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</si>
  <si>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</si>
  <si>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</si>
  <si>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</si>
  <si>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</si>
  <si>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</si>
  <si>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</si>
  <si>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</si>
  <si>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</si>
  <si>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</si>
  <si>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</si>
  <si>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</si>
  <si>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</si>
  <si>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</si>
  <si>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</si>
  <si>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</si>
  <si>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</si>
  <si>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</si>
  <si>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</si>
  <si>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</si>
  <si>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</si>
  <si>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</si>
  <si>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</si>
  <si>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</si>
  <si>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</si>
  <si>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</si>
  <si>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</si>
  <si>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</si>
  <si>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</si>
  <si>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</si>
  <si>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</si>
  <si>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</si>
  <si>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</si>
  <si>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</si>
  <si>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</si>
  <si>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</si>
  <si>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</si>
  <si>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</si>
  <si>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</si>
  <si>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</si>
  <si>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</si>
  <si>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</si>
  <si>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</si>
  <si>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</si>
  <si>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</si>
  <si>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</si>
  <si>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</si>
  <si>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</si>
  <si>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</si>
  <si>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</si>
  <si>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</si>
  <si>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</si>
  <si>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</si>
  <si>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</si>
  <si>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</si>
  <si>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</si>
  <si>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</si>
  <si>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</si>
  <si>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</si>
  <si>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</si>
  <si>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</si>
  <si>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</si>
  <si>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</si>
  <si>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</si>
  <si>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</si>
  <si>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</si>
  <si>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</si>
  <si>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</si>
  <si>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</si>
  <si>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</si>
  <si>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</si>
  <si>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</si>
  <si>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</si>
  <si>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</si>
  <si>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</si>
  <si>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</si>
  <si>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</si>
  <si>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</si>
  <si>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</si>
  <si>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</si>
  <si>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</si>
  <si>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</si>
  <si>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</si>
  <si>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</si>
  <si>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</si>
  <si>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</si>
  <si>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</si>
  <si>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</si>
  <si>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</si>
  <si>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</si>
  <si>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</si>
  <si>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</si>
  <si>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</si>
  <si>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</si>
  <si>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</si>
  <si>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</si>
  <si>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</si>
  <si>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</si>
  <si>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</si>
  <si>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</si>
  <si>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</si>
  <si>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</si>
  <si>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</si>
  <si>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</si>
  <si>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</si>
  <si>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</si>
  <si>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</si>
  <si>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</si>
  <si>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</si>
  <si>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</si>
  <si>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</si>
  <si>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</si>
  <si>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</si>
  <si>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</si>
  <si>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</si>
  <si>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</si>
  <si>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</si>
  <si>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</si>
  <si>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</si>
  <si>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</si>
  <si>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</si>
  <si>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</si>
  <si>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</si>
  <si>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</si>
  <si>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</si>
  <si>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</si>
  <si>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</si>
  <si>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</si>
  <si>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</si>
  <si>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</si>
  <si>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</si>
  <si>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</si>
  <si>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</si>
  <si>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</si>
  <si>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</si>
  <si>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</si>
  <si>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</si>
  <si>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</si>
  <si>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</si>
  <si>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</si>
  <si>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</si>
  <si>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</si>
  <si>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</si>
  <si>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</si>
  <si>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</si>
  <si>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</si>
  <si>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</si>
  <si>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</si>
  <si>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</si>
  <si>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</si>
  <si>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</si>
  <si>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</si>
  <si>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</si>
  <si>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</si>
  <si>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</si>
  <si>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</si>
  <si>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</si>
  <si>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</si>
  <si>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</si>
  <si>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</si>
  <si>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</si>
  <si>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</si>
  <si>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</si>
  <si>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</si>
  <si>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</si>
  <si>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</si>
  <si>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</si>
  <si>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</si>
  <si>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</si>
  <si>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</si>
  <si>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</si>
  <si>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</si>
  <si>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</si>
  <si>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</si>
  <si>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</si>
  <si>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</si>
  <si>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</si>
  <si>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</si>
  <si>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</si>
  <si>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</si>
  <si>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</si>
  <si>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</si>
  <si>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</si>
  <si>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</si>
  <si>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</si>
  <si>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</si>
  <si>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</si>
  <si>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</si>
  <si>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</si>
  <si>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</si>
  <si>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</si>
  <si>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</si>
  <si>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</si>
  <si>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</si>
  <si>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</si>
  <si>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</si>
  <si>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</si>
  <si>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</si>
  <si>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</si>
  <si>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</si>
  <si>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</si>
  <si>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</si>
  <si>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</si>
  <si>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</si>
  <si>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</si>
  <si>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</si>
  <si>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</si>
  <si>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</si>
  <si>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</si>
  <si>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</si>
  <si>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</si>
  <si>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</si>
  <si>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</si>
  <si>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</si>
  <si>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</si>
  <si>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</si>
  <si>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</si>
  <si>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</si>
  <si>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</si>
  <si>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</si>
  <si>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</si>
  <si>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</si>
  <si>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</si>
  <si>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</si>
  <si>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</si>
  <si>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</si>
  <si>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</si>
  <si>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</si>
  <si>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</si>
  <si>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</si>
  <si>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</si>
  <si>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</si>
  <si>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</si>
  <si>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</si>
  <si>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</si>
  <si>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</si>
  <si>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</si>
  <si>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</si>
  <si>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</si>
  <si>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</si>
  <si>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</si>
  <si>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</si>
  <si>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</si>
  <si>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</si>
  <si>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</si>
  <si>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</si>
  <si>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</si>
  <si>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</si>
  <si>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</si>
  <si>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</si>
  <si>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</si>
  <si>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</si>
  <si>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</si>
  <si>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</si>
  <si>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</si>
  <si>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</si>
  <si>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</si>
  <si>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</si>
  <si>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</si>
  <si>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</si>
  <si>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</si>
  <si>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</si>
  <si>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</si>
  <si>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</si>
  <si>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</si>
  <si>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</si>
  <si>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</si>
  <si>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</si>
  <si>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</si>
  <si>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</si>
  <si>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</si>
  <si>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</si>
  <si>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</si>
  <si>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</si>
  <si>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</si>
  <si>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</si>
  <si>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</si>
  <si>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</si>
  <si>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</si>
  <si>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</si>
  <si>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</si>
  <si>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</si>
  <si>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</si>
  <si>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</si>
  <si>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</si>
  <si>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</si>
  <si>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</si>
  <si>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</si>
  <si>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</si>
  <si>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</si>
  <si>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</si>
  <si>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</si>
  <si>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</si>
  <si>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</si>
  <si>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</si>
  <si>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</si>
  <si>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</si>
  <si>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</si>
  <si>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</si>
  <si>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</si>
  <si>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</si>
  <si>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</si>
  <si>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</si>
  <si>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</si>
  <si>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</si>
  <si>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</si>
  <si>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</si>
  <si>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</si>
  <si>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</si>
  <si>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</si>
  <si>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</si>
  <si>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</si>
  <si>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</si>
  <si>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</si>
  <si>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</si>
  <si>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</si>
  <si>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</si>
  <si>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</si>
  <si>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</si>
  <si>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</si>
  <si>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</si>
  <si>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</si>
  <si>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</si>
  <si>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</si>
  <si>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</si>
  <si>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</si>
  <si>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</si>
  <si>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</si>
  <si>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</si>
  <si>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</si>
  <si>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</si>
  <si>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</si>
  <si>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</si>
  <si>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</si>
  <si>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</si>
  <si>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</si>
  <si>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</si>
  <si>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</si>
  <si>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</si>
  <si>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</si>
  <si>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</si>
  <si>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</si>
  <si>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</si>
  <si>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</si>
  <si>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</si>
  <si>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</si>
  <si>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</si>
  <si>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</si>
  <si>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</si>
  <si>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</si>
  <si>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</si>
  <si>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</si>
  <si>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</si>
  <si>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</si>
  <si>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</si>
  <si>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</si>
  <si>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</si>
  <si>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</si>
  <si>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</si>
  <si>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</si>
  <si>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</si>
  <si>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</si>
  <si>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</si>
  <si>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</si>
  <si>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</si>
  <si>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</si>
  <si>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</si>
  <si>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</si>
  <si>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</si>
  <si>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</si>
  <si>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</si>
  <si>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</si>
  <si>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</si>
  <si>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</si>
  <si>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</si>
  <si>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</si>
  <si>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</si>
  <si>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</si>
  <si>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</si>
  <si>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</si>
  <si>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</si>
  <si>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</si>
  <si>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</si>
  <si>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</si>
  <si>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</si>
  <si>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</si>
  <si>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</si>
  <si>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</si>
  <si>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</si>
  <si>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</si>
  <si>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</si>
  <si>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</si>
  <si>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</si>
  <si>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</si>
  <si>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</si>
  <si>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</si>
  <si>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</si>
  <si>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</si>
  <si>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</si>
  <si>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</si>
  <si>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</si>
  <si>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</si>
  <si>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</si>
  <si>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</si>
  <si>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</si>
  <si>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</si>
  <si>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</si>
  <si>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</si>
  <si>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</si>
  <si>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</si>
  <si>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</si>
  <si>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</si>
  <si>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</si>
  <si>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</si>
  <si>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</si>
  <si>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</si>
  <si>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</si>
  <si>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</si>
  <si>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</si>
  <si>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</si>
  <si>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</si>
  <si>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</si>
  <si>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</si>
  <si>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</si>
  <si>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</si>
  <si>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</si>
  <si>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</si>
  <si>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</si>
  <si>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</si>
  <si>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</si>
  <si>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</si>
  <si>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</si>
  <si>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</si>
  <si>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</si>
  <si>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</si>
  <si>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</si>
  <si>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</si>
  <si>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</si>
  <si>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</si>
  <si>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</si>
  <si>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</si>
  <si>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</si>
  <si>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</si>
  <si>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</si>
  <si>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</si>
  <si>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</si>
  <si>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</si>
  <si>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</si>
  <si>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</si>
  <si>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</si>
  <si>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</si>
  <si>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</si>
  <si>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</si>
  <si>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</si>
  <si>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</si>
  <si>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</si>
  <si>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</si>
  <si>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</si>
  <si>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</si>
  <si>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</si>
  <si>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</si>
  <si>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</si>
  <si>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</si>
  <si>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</si>
  <si>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</si>
  <si>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</si>
  <si>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</si>
  <si>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</si>
  <si>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</si>
  <si>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</si>
  <si>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</si>
  <si>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</si>
  <si>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</si>
  <si>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</si>
  <si>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</si>
  <si>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</si>
  <si>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</si>
  <si>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</si>
  <si>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</si>
  <si>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</si>
  <si>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</si>
  <si>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</si>
  <si>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</si>
  <si>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</si>
  <si>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</si>
  <si>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</si>
  <si>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</si>
  <si>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</si>
  <si>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</si>
  <si>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</si>
  <si>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</si>
  <si>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</si>
  <si>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</si>
  <si>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</si>
  <si>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</si>
  <si>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</si>
  <si>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</si>
  <si>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</si>
  <si>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</si>
  <si>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</si>
  <si>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</si>
  <si>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</si>
  <si>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</si>
  <si>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</si>
  <si>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</si>
  <si>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</si>
  <si>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</si>
  <si>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</si>
  <si>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</si>
  <si>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</si>
  <si>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</si>
  <si>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</si>
  <si>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</si>
  <si>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</si>
  <si>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</si>
  <si>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</si>
  <si>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</si>
  <si>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</si>
  <si>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</si>
  <si>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</si>
  <si>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</si>
  <si>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</si>
  <si>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</si>
  <si>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</si>
  <si>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</si>
  <si>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</si>
  <si>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</si>
  <si>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</si>
  <si>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</si>
  <si>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</si>
  <si>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</si>
  <si>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</si>
  <si>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</si>
  <si>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</si>
  <si>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</si>
  <si>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</si>
  <si>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</si>
  <si>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</si>
  <si>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</si>
  <si>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</si>
  <si>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</si>
  <si>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</si>
  <si>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</si>
  <si>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</si>
  <si>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</si>
  <si>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</si>
  <si>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</si>
  <si>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</si>
  <si>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</si>
  <si>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</si>
  <si>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</si>
  <si>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</si>
  <si>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</si>
  <si>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</si>
  <si>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</si>
  <si>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</si>
  <si>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</si>
  <si>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</si>
  <si>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</si>
  <si>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</si>
  <si>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</si>
  <si>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</si>
  <si>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</si>
  <si>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</si>
  <si>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</si>
  <si>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</si>
  <si>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</si>
  <si>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</si>
  <si>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</si>
  <si>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</si>
  <si>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</si>
  <si>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</si>
  <si>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</si>
  <si>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</si>
  <si>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</si>
  <si>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</si>
  <si>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</si>
  <si>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</si>
  <si>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</si>
  <si>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</si>
  <si>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</si>
  <si>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</si>
  <si>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</si>
  <si>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</si>
  <si>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</si>
  <si>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</si>
  <si>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</si>
  <si>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</si>
  <si>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</si>
  <si>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</si>
  <si>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</si>
  <si>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</si>
  <si>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</si>
  <si>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</si>
  <si>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</si>
  <si>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</si>
  <si>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</si>
  <si>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</si>
  <si>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</si>
  <si>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</si>
  <si>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</si>
  <si>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</si>
  <si>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</si>
  <si>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</si>
  <si>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</si>
  <si>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</si>
  <si>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</si>
  <si>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</si>
  <si>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</si>
  <si>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</si>
  <si>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</si>
  <si>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</si>
  <si>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</si>
  <si>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</si>
  <si>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</si>
  <si>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</si>
  <si>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</si>
  <si>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</si>
  <si>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</si>
  <si>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</si>
  <si>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</si>
  <si>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</si>
  <si>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</si>
  <si>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</si>
  <si>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</si>
  <si>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</si>
  <si>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</si>
  <si>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</si>
  <si>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</si>
  <si>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</si>
  <si>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</si>
  <si>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</si>
  <si>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</si>
  <si>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</si>
  <si>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</si>
  <si>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</si>
  <si>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</si>
  <si>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</si>
  <si>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</si>
  <si>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</si>
  <si>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</si>
  <si>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</si>
  <si>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</si>
  <si>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</si>
  <si>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</si>
  <si>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</si>
  <si>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</si>
  <si>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</si>
  <si>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</si>
  <si>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</si>
  <si>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</si>
  <si>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</si>
  <si>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</si>
  <si>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</si>
  <si>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</si>
  <si>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</si>
  <si>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</si>
  <si>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</si>
  <si>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</si>
  <si>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</si>
  <si>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</si>
  <si>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</si>
  <si>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</si>
  <si>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</si>
  <si>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</si>
  <si>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</si>
  <si>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</si>
  <si>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</si>
  <si>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</si>
  <si>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</si>
  <si>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</si>
  <si>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</si>
  <si>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</si>
  <si>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</si>
  <si>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</si>
  <si>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</si>
  <si>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</si>
  <si>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</si>
  <si>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</si>
  <si>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</si>
  <si>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</si>
  <si>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</si>
  <si>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</si>
  <si>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</si>
  <si>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</si>
  <si>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</si>
  <si>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</si>
  <si>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</si>
  <si>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</si>
  <si>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</si>
  <si>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</si>
  <si>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</si>
  <si>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</si>
  <si>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</si>
  <si>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</si>
  <si>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</si>
  <si>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</si>
  <si>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</si>
  <si>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</si>
  <si>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</si>
  <si>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</si>
  <si>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</si>
  <si>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</si>
  <si>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</si>
  <si>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</si>
  <si>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</si>
  <si>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</si>
  <si>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</si>
  <si>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</si>
  <si>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</si>
  <si>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</si>
  <si>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</si>
  <si>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</si>
  <si>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</si>
  <si>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</si>
  <si>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</si>
  <si>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</si>
  <si>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</si>
  <si>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</si>
  <si>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</si>
  <si>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</si>
  <si>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</si>
  <si>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</si>
  <si>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</si>
  <si>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</si>
  <si>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</si>
  <si>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</si>
  <si>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</si>
  <si>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</si>
  <si>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</si>
  <si>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</si>
  <si>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</si>
  <si>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</si>
  <si>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</si>
  <si>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</si>
  <si>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</si>
  <si>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</si>
  <si>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</si>
  <si>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</si>
  <si>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</si>
  <si>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</si>
  <si>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</si>
  <si>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</si>
  <si>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</si>
  <si>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</si>
  <si>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</si>
  <si>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</si>
  <si>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</si>
  <si>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</si>
  <si>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</si>
  <si>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</si>
  <si>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</si>
  <si>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</si>
  <si>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</si>
  <si>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</si>
  <si>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</si>
  <si>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</si>
  <si>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</si>
  <si>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</si>
  <si>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</si>
  <si>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</si>
  <si>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</si>
  <si>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</si>
  <si>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</si>
  <si>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</si>
  <si>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</si>
  <si>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</si>
  <si>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</si>
  <si>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</si>
  <si>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</si>
  <si>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</si>
  <si>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</si>
  <si>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</si>
  <si>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</si>
  <si>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</si>
  <si>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</si>
  <si>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</si>
  <si>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</si>
  <si>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</si>
  <si>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</si>
  <si>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</si>
  <si>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</si>
  <si>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</si>
  <si>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</si>
  <si>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</si>
  <si>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</si>
  <si>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</si>
  <si>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</si>
  <si>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</si>
  <si>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</si>
  <si>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</si>
  <si>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</si>
  <si>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</si>
  <si>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</si>
  <si>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</si>
  <si>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</si>
  <si>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</si>
  <si>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</si>
  <si>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</si>
  <si>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</si>
  <si>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</si>
  <si>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</si>
  <si>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</si>
  <si>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</si>
  <si>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</si>
  <si>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</si>
  <si>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</si>
  <si>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</si>
  <si>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</si>
  <si>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</si>
  <si>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</si>
  <si>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</si>
  <si>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</si>
  <si>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</si>
  <si>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</si>
  <si>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</si>
  <si>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</si>
  <si>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</si>
  <si>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</si>
  <si>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</si>
  <si>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</si>
  <si>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</si>
  <si>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</si>
  <si>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</si>
  <si>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</si>
  <si>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</si>
  <si>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</si>
  <si>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</si>
  <si>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</si>
  <si>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</si>
  <si>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</si>
  <si>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</si>
  <si>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</si>
  <si>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</si>
  <si>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</si>
  <si>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</si>
  <si>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</si>
  <si>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</si>
  <si>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</si>
  <si>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</si>
  <si>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</si>
  <si>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</si>
  <si>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</si>
  <si>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</si>
  <si>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</si>
  <si>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</si>
  <si>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</si>
  <si>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</si>
  <si>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</si>
  <si>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</si>
  <si>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</si>
  <si>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</si>
  <si>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</si>
  <si>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</si>
  <si>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</si>
  <si>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</si>
  <si>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</si>
  <si>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</si>
  <si>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</si>
  <si>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</si>
  <si>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</si>
  <si>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</si>
  <si>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</si>
  <si>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</si>
  <si>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</si>
  <si>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</si>
  <si>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</si>
  <si>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</si>
  <si>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</si>
  <si>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</si>
  <si>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</si>
  <si>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</si>
  <si>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</si>
  <si>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</si>
  <si>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</si>
  <si>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</si>
  <si>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</si>
  <si>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</si>
  <si>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</si>
  <si>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</si>
  <si>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</si>
  <si>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</si>
  <si>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</si>
  <si>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</si>
  <si>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</si>
  <si>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</si>
  <si>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</si>
  <si>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</si>
  <si>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</si>
  <si>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</si>
  <si>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</si>
  <si>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</si>
  <si>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</si>
  <si>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</si>
  <si>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</si>
  <si>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</si>
  <si>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</si>
  <si>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</si>
  <si>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</si>
  <si>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</si>
  <si>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</si>
  <si>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</si>
  <si>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</si>
  <si>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</si>
  <si>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</si>
  <si>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</si>
  <si>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</si>
  <si>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</si>
  <si>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</si>
  <si>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</si>
  <si>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</si>
  <si>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</si>
  <si>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</si>
  <si>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</si>
  <si>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</si>
  <si>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</si>
  <si>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</si>
  <si>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</si>
  <si>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</si>
  <si>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</si>
  <si>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</si>
  <si>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</si>
  <si>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</si>
  <si>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</si>
  <si>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</si>
  <si>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</si>
  <si>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</si>
  <si>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</si>
  <si>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</si>
  <si>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</si>
  <si>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</si>
  <si>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</si>
  <si>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</si>
  <si>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</si>
  <si>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</si>
  <si>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</si>
  <si>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</si>
  <si>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</si>
  <si>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</si>
  <si>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</si>
  <si>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</si>
  <si>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</si>
  <si>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</si>
  <si>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</si>
  <si>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</si>
  <si>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</si>
  <si>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</si>
  <si>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</si>
  <si>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</si>
  <si>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</si>
  <si>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</si>
  <si>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</si>
  <si>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</si>
  <si>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</si>
  <si>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</si>
  <si>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</si>
  <si>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</si>
  <si>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</si>
  <si>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</si>
  <si>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</si>
  <si>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</si>
  <si>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</si>
  <si>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</si>
  <si>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</si>
  <si>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</si>
  <si>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</si>
  <si>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</si>
  <si>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</si>
  <si>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</si>
  <si>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</si>
  <si>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</si>
  <si>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</si>
  <si>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</si>
  <si>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</si>
  <si>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</si>
  <si>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</si>
  <si>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</si>
  <si>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</si>
  <si>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</si>
  <si>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</si>
  <si>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</si>
  <si>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</si>
  <si>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</si>
  <si>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</si>
  <si>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</si>
  <si>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</si>
  <si>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</si>
  <si>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</si>
  <si>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</si>
  <si>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</si>
  <si>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</si>
  <si>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</si>
  <si>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</si>
  <si>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</si>
  <si>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</si>
  <si>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</si>
  <si>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</si>
  <si>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</si>
  <si>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</si>
  <si>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</si>
  <si>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</si>
  <si>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</si>
  <si>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</si>
  <si>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</si>
  <si>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</si>
  <si>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</si>
  <si>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</si>
  <si>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</si>
  <si>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</si>
  <si>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</si>
  <si>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</si>
  <si>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</si>
  <si>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</si>
  <si>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</si>
  <si>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</si>
  <si>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</si>
  <si>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</si>
  <si>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</si>
  <si>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</si>
  <si>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</si>
  <si>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</si>
  <si>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</si>
  <si>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</si>
  <si>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</si>
  <si>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</si>
  <si>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</si>
  <si>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</si>
  <si>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</si>
  <si>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</si>
  <si>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</si>
  <si>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</si>
  <si>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</si>
  <si>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</si>
  <si>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</si>
  <si>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</si>
  <si>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</si>
  <si>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</si>
  <si>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</si>
  <si>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</si>
  <si>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</si>
  <si>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</si>
  <si>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</si>
  <si>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</si>
  <si>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</si>
  <si>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</si>
  <si>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</si>
  <si>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</si>
  <si>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</si>
  <si>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</si>
  <si>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</si>
  <si>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</si>
  <si>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</si>
  <si>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</si>
  <si>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</si>
  <si>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</si>
  <si>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</si>
  <si>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</si>
  <si>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</si>
  <si>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</si>
  <si>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</si>
  <si>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</si>
  <si>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</si>
  <si>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</si>
  <si>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</si>
  <si>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</si>
  <si>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</si>
  <si>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</si>
  <si>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</si>
  <si>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</si>
  <si>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</si>
  <si>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</si>
  <si>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</si>
  <si>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</si>
  <si>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</si>
  <si>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</si>
  <si>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</si>
  <si>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</si>
  <si>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</si>
  <si>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</si>
  <si>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</si>
  <si>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</si>
  <si>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</si>
  <si>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</si>
  <si>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</si>
  <si>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</si>
  <si>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</si>
  <si>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</si>
  <si>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</si>
  <si>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</si>
  <si>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</si>
  <si>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</si>
  <si>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</si>
  <si>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</si>
  <si>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</si>
  <si>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</si>
  <si>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</si>
  <si>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</si>
  <si>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</si>
  <si>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</si>
  <si>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</si>
  <si>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</si>
  <si>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</si>
  <si>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</si>
  <si>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</si>
  <si>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</si>
  <si>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</si>
  <si>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</si>
  <si>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</si>
  <si>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</si>
  <si>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</si>
  <si>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</si>
  <si>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</si>
  <si>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</si>
  <si>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</si>
  <si>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</si>
  <si>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</si>
  <si>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</si>
  <si>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</si>
  <si>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</si>
  <si>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</si>
  <si>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</si>
  <si>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</si>
  <si>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</si>
  <si>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</si>
  <si>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</si>
  <si>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</si>
  <si>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</si>
  <si>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</si>
  <si>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</si>
  <si>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</si>
  <si>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</si>
  <si>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</si>
  <si>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</si>
  <si>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</si>
  <si>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</si>
  <si>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</si>
  <si>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</si>
  <si>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</si>
  <si>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</si>
  <si>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</si>
  <si>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</si>
  <si>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</si>
  <si>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</si>
  <si>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</si>
  <si>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</si>
  <si>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</si>
  <si>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</si>
  <si>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</si>
  <si>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</si>
  <si>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</si>
  <si>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</si>
  <si>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</si>
  <si>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</si>
  <si>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</si>
  <si>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</si>
  <si>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</si>
  <si>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</si>
  <si>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</si>
  <si>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</si>
  <si>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</si>
  <si>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</si>
  <si>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</si>
  <si>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</si>
  <si>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</si>
  <si>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</si>
  <si>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</si>
  <si>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</si>
  <si>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</si>
  <si>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</si>
  <si>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</si>
  <si>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</si>
  <si>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</si>
  <si>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</si>
  <si>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</si>
  <si>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</si>
  <si>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</si>
  <si>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</si>
  <si>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</si>
  <si>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</si>
  <si>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</si>
  <si>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</si>
  <si>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</si>
  <si>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</si>
  <si>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</si>
  <si>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</si>
  <si>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</si>
  <si>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</si>
  <si>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</si>
  <si>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</si>
  <si>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</si>
  <si>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</si>
  <si>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</si>
  <si>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</si>
  <si>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</si>
  <si>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</si>
  <si>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</si>
  <si>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</si>
  <si>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</si>
  <si>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</si>
  <si>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</si>
  <si>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</si>
  <si>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</si>
  <si>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</si>
  <si>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</si>
  <si>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</si>
  <si>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</si>
  <si>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</si>
  <si>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</si>
  <si>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</si>
  <si>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</si>
  <si>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</si>
  <si>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</si>
  <si>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</si>
  <si>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</si>
  <si>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</si>
  <si>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</si>
  <si>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</si>
  <si>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</si>
  <si>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</si>
  <si>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</si>
  <si>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</si>
  <si>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</si>
  <si>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</si>
  <si>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</si>
  <si>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</si>
  <si>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</si>
  <si>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</si>
  <si>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</si>
  <si>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</si>
  <si>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</si>
  <si>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</si>
  <si>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</si>
  <si>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</si>
  <si>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</si>
  <si>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</si>
  <si>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</si>
  <si>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</si>
  <si>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</si>
  <si>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</si>
  <si>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</si>
  <si>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</si>
  <si>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</si>
  <si>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</si>
  <si>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</si>
  <si>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</si>
  <si>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</si>
  <si>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</si>
  <si>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</si>
  <si>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</si>
  <si>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</si>
  <si>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</si>
  <si>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</si>
  <si>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</si>
  <si>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</si>
  <si>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</si>
  <si>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</si>
  <si>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</si>
  <si>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</si>
  <si>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</si>
  <si>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</si>
  <si>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</si>
  <si>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</si>
  <si>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</si>
  <si>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</si>
  <si>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</si>
  <si>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</si>
  <si>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</si>
  <si>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</si>
  <si>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</si>
  <si>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</si>
  <si>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</si>
  <si>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</si>
  <si>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</si>
  <si>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</si>
  <si>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</si>
  <si>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</si>
  <si>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</si>
  <si>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</si>
  <si>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</si>
  <si>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</si>
  <si>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</si>
  <si>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</si>
  <si>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</si>
  <si>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</si>
  <si>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</si>
  <si>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</si>
  <si>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</si>
  <si>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</si>
  <si>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</si>
  <si>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</si>
  <si>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</si>
  <si>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</si>
  <si>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</si>
  <si>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</si>
  <si>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</si>
  <si>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</si>
  <si>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</si>
  <si>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</si>
  <si>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</si>
  <si>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</si>
  <si>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</si>
  <si>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</si>
  <si>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</si>
  <si>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</si>
  <si>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</si>
  <si>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</si>
  <si>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</si>
  <si>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</si>
  <si>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</si>
  <si>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</si>
  <si>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</si>
  <si>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</si>
  <si>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</si>
  <si>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</si>
  <si>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</si>
  <si>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</si>
  <si>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</si>
  <si>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</si>
  <si>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</si>
  <si>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</si>
  <si>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</si>
  <si>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</si>
  <si>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</si>
  <si>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</si>
  <si>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</si>
  <si>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</si>
  <si>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</si>
  <si>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</si>
  <si>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</si>
  <si>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</si>
  <si>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</si>
  <si>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</si>
  <si>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</si>
  <si>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</si>
  <si>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</si>
  <si>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</si>
  <si>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</si>
  <si>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</si>
  <si>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</si>
  <si>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</si>
  <si>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</si>
  <si>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</si>
  <si>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</si>
  <si>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</si>
  <si>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</si>
  <si>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</si>
  <si>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</si>
  <si>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</si>
  <si>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</si>
  <si>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</si>
  <si>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</si>
  <si>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</si>
  <si>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</si>
  <si>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</si>
  <si>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</si>
  <si>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</si>
  <si>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</si>
  <si>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</si>
  <si>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</si>
  <si>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</si>
  <si>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</si>
  <si>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</si>
  <si>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</si>
  <si>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</si>
  <si>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</si>
  <si>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</si>
  <si>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</si>
  <si>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</si>
  <si>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</si>
  <si>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</si>
  <si>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</si>
  <si>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</si>
  <si>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</si>
  <si>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</si>
  <si>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</si>
  <si>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</si>
  <si>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</si>
  <si>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</si>
  <si>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</si>
  <si>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</si>
  <si>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</si>
  <si>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</si>
  <si>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</si>
  <si>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</si>
  <si>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</si>
  <si>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</si>
  <si>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</si>
  <si>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</si>
  <si>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</si>
  <si>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</si>
  <si>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</si>
  <si>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</si>
  <si>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</si>
  <si>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</si>
  <si>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</si>
  <si>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</si>
  <si>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</si>
  <si>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</si>
  <si>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</si>
  <si>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</si>
  <si>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</si>
  <si>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</si>
  <si>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</si>
  <si>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</si>
  <si>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</si>
  <si>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</si>
  <si>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</si>
  <si>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</si>
  <si>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</si>
  <si>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</si>
  <si>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</si>
  <si>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</si>
  <si>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</si>
  <si>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</si>
  <si>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</si>
  <si>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</si>
  <si>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</si>
  <si>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</si>
  <si>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</si>
  <si>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</si>
  <si>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</si>
  <si>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</si>
  <si>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</si>
  <si>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</si>
  <si>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</si>
  <si>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</si>
  <si>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</si>
  <si>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</si>
  <si>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</si>
  <si>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</si>
  <si>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</si>
  <si>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</si>
  <si>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</si>
  <si>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</si>
  <si>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</si>
  <si>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</si>
  <si>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</si>
  <si>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</si>
  <si>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</si>
  <si>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</si>
  <si>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</si>
  <si>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</si>
  <si>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</si>
  <si>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</si>
  <si>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</si>
  <si>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</si>
  <si>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</si>
  <si>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</si>
  <si>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</si>
  <si>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</si>
  <si>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</si>
  <si>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</si>
  <si>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</si>
  <si>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</si>
  <si>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</si>
  <si>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</si>
  <si>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</si>
  <si>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</si>
  <si>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</si>
  <si>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</si>
  <si>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</si>
  <si>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</si>
  <si>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</si>
  <si>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</si>
  <si>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</si>
  <si>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</si>
  <si>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</si>
  <si>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</si>
  <si>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</si>
  <si>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</si>
  <si>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</si>
  <si>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</si>
  <si>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</si>
  <si>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</si>
  <si>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</si>
  <si>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</si>
  <si>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</si>
  <si>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</si>
  <si>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</si>
  <si>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</si>
  <si>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</si>
  <si>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</si>
  <si>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</si>
  <si>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</si>
  <si>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</si>
  <si>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</si>
  <si>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</si>
  <si>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</si>
  <si>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</si>
  <si>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</si>
  <si>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</si>
  <si>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</si>
  <si>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</si>
  <si>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</si>
  <si>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</si>
  <si>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</si>
  <si>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</si>
  <si>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</si>
  <si>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</si>
  <si>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</si>
  <si>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</si>
  <si>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</si>
  <si>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</si>
  <si>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</si>
  <si>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</si>
  <si>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</si>
  <si>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</si>
  <si>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</si>
  <si>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</si>
  <si>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</si>
  <si>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</si>
  <si>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</si>
  <si>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</si>
  <si>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</si>
  <si>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</si>
  <si>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</si>
  <si>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</si>
  <si>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</si>
  <si>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</si>
  <si>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</si>
  <si>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</si>
  <si>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</si>
  <si>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</si>
  <si>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</si>
  <si>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</si>
  <si>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</si>
  <si>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</si>
  <si>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</si>
  <si>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</si>
  <si>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</si>
  <si>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</si>
  <si>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</si>
  <si>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</si>
  <si>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</si>
  <si>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</si>
  <si>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</si>
  <si>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</si>
  <si>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</si>
  <si>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</si>
  <si>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</si>
  <si>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</si>
  <si>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</si>
  <si>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</si>
  <si>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</si>
  <si>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</si>
  <si>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</si>
  <si>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</si>
  <si>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</si>
  <si>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</si>
  <si>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</si>
  <si>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</si>
  <si>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</si>
  <si>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</si>
  <si>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</si>
  <si>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</si>
  <si>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</si>
  <si>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</si>
  <si>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</si>
  <si>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</si>
  <si>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</si>
  <si>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</si>
  <si>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</si>
  <si>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</si>
  <si>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</si>
  <si>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</si>
  <si>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</si>
  <si>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</si>
  <si>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</si>
  <si>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</si>
  <si>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</si>
  <si>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</si>
  <si>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</si>
  <si>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</si>
  <si>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</si>
  <si>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</si>
  <si>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</si>
  <si>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</si>
  <si>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</si>
  <si>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</si>
  <si>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</si>
  <si>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</si>
  <si>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</si>
  <si>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</si>
  <si>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</si>
  <si>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</si>
  <si>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</si>
  <si>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</si>
  <si>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</si>
  <si>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</si>
  <si>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</si>
  <si>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</si>
  <si>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</si>
  <si>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</si>
  <si>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</si>
  <si>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</si>
  <si>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</si>
  <si>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</si>
  <si>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</si>
  <si>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</si>
  <si>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</si>
  <si>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</si>
  <si>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</si>
  <si>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</si>
  <si>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</si>
  <si>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</si>
  <si>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</si>
  <si>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</si>
  <si>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</si>
  <si>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</si>
  <si>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</si>
  <si>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</si>
  <si>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</si>
  <si>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</si>
  <si>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</si>
  <si>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</si>
  <si>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</si>
  <si>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</si>
  <si>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</si>
  <si>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</si>
  <si>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</si>
  <si>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</si>
  <si>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</si>
  <si>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</si>
  <si>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</si>
  <si>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</si>
  <si>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</si>
  <si>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</si>
  <si>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</si>
  <si>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</si>
  <si>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</si>
  <si>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</si>
  <si>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</si>
  <si>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</si>
  <si>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</si>
  <si>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</si>
  <si>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</si>
  <si>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</si>
  <si>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</si>
  <si>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</si>
  <si>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</si>
  <si>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</si>
  <si>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</si>
  <si>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</si>
  <si>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</si>
  <si>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</si>
  <si>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</si>
  <si>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</si>
  <si>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</si>
  <si>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</si>
  <si>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</si>
  <si>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</si>
  <si>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</si>
  <si>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</si>
  <si>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</si>
  <si>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</si>
  <si>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</si>
  <si>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</si>
  <si>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</si>
  <si>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</si>
  <si>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</si>
  <si>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</si>
  <si>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</si>
  <si>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</si>
  <si>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</si>
  <si>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</si>
  <si>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</si>
  <si>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</si>
  <si>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</si>
  <si>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</si>
  <si>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</si>
  <si>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</si>
  <si>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</si>
  <si>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</si>
  <si>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</si>
  <si>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</si>
  <si>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</si>
  <si>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</si>
  <si>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</si>
  <si>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</si>
  <si>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</si>
  <si>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</si>
  <si>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</si>
  <si>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</si>
  <si>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</si>
  <si>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</si>
  <si>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</si>
  <si>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</si>
  <si>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</si>
  <si>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</si>
  <si>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</si>
  <si>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</si>
  <si>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</si>
  <si>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</si>
  <si>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</si>
  <si>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</si>
  <si>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</si>
  <si>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</si>
  <si>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</si>
  <si>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</si>
  <si>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</si>
  <si>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</si>
  <si>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</si>
  <si>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</si>
  <si>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</si>
  <si>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</si>
  <si>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</si>
  <si>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</si>
  <si>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</si>
  <si>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</si>
  <si>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</si>
  <si>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</si>
  <si>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</si>
  <si>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</si>
  <si>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</si>
  <si>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</si>
  <si>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</si>
  <si>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</si>
  <si>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</si>
  <si>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</si>
  <si>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</si>
  <si>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</si>
  <si>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</si>
  <si>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</si>
  <si>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</si>
  <si>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</si>
  <si>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</si>
  <si>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</si>
  <si>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</si>
  <si>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</si>
  <si>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</si>
  <si>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</si>
  <si>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</si>
  <si>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</si>
  <si>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</si>
  <si>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</si>
  <si>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</si>
  <si>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</si>
  <si>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</si>
  <si>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</si>
  <si>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</si>
  <si>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</si>
  <si>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</si>
  <si>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</si>
  <si>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</si>
  <si>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</si>
  <si>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</si>
  <si>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</si>
  <si>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</si>
  <si>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</si>
  <si>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</si>
  <si>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</si>
  <si>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</si>
  <si>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</si>
  <si>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</si>
  <si>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</si>
  <si>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</si>
  <si>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</si>
  <si>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</si>
  <si>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</si>
  <si>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</si>
  <si>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</si>
  <si>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</si>
  <si>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</si>
  <si>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</si>
  <si>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</si>
  <si>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</si>
  <si>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</si>
  <si>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</si>
  <si>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</si>
  <si>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</si>
  <si>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</si>
  <si>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</si>
  <si>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</si>
  <si>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</si>
  <si>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</si>
  <si>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</si>
  <si>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</si>
  <si>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</si>
  <si>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</si>
  <si>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</si>
  <si>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</si>
  <si>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</si>
  <si>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</si>
  <si>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</si>
  <si>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</si>
  <si>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</si>
  <si>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</si>
  <si>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</si>
  <si>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</si>
  <si>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</si>
  <si>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</si>
  <si>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</si>
  <si>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</si>
  <si>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</si>
  <si>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</si>
  <si>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</si>
  <si>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</si>
  <si>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</si>
  <si>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</si>
  <si>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</si>
  <si>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</si>
  <si>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</si>
  <si>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</si>
  <si>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</si>
  <si>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</si>
  <si>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</si>
  <si>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</si>
  <si>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</si>
  <si>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</si>
  <si>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</si>
  <si>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</si>
  <si>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</si>
  <si>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</si>
  <si>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</si>
  <si>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</si>
  <si>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</si>
  <si>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</si>
  <si>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</si>
  <si>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</si>
  <si>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</si>
  <si>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</si>
  <si>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</si>
  <si>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</si>
  <si>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</si>
  <si>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</si>
  <si>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</si>
  <si>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</si>
  <si>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</si>
  <si>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</si>
  <si>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</si>
  <si>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</si>
  <si>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</si>
  <si>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</si>
  <si>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</si>
  <si>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</si>
  <si>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</si>
  <si>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</si>
  <si>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</si>
  <si>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</si>
  <si>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</si>
  <si>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</si>
  <si>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</si>
  <si>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</si>
  <si>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</si>
  <si>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</si>
  <si>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</si>
  <si>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</si>
  <si>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</si>
  <si>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</si>
  <si>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</si>
  <si>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</si>
  <si>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</si>
  <si>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</si>
  <si>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</si>
  <si>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</si>
  <si>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</si>
  <si>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</si>
  <si>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</si>
  <si>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</si>
  <si>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</si>
  <si>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</si>
  <si>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</si>
  <si>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</si>
  <si>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</si>
  <si>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</si>
  <si>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</si>
  <si>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</si>
  <si>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</si>
  <si>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</si>
  <si>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</si>
  <si>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</si>
  <si>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</si>
  <si>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</si>
  <si>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</si>
  <si>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</si>
  <si>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</si>
  <si>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</si>
  <si>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</si>
  <si>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</si>
  <si>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</si>
  <si>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</si>
  <si>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</si>
  <si>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</si>
  <si>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</si>
  <si>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</si>
  <si>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</si>
  <si>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</si>
  <si>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</si>
  <si>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</si>
  <si>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</si>
  <si>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</si>
  <si>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</si>
  <si>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</si>
  <si>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</si>
  <si>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</si>
  <si>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</si>
  <si>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</si>
  <si>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</si>
  <si>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</si>
  <si>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</si>
  <si>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</si>
  <si>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</si>
  <si>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</si>
  <si>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</si>
  <si>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</si>
  <si>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</si>
  <si>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</si>
  <si>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</si>
  <si>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</si>
  <si>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</si>
  <si>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</si>
  <si>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</si>
  <si>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</si>
  <si>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</si>
  <si>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</si>
  <si>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</si>
  <si>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</si>
  <si>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</si>
  <si>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</si>
  <si>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</si>
  <si>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</si>
  <si>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</si>
  <si>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</si>
  <si>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</si>
  <si>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</si>
  <si>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</si>
  <si>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</si>
  <si>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</si>
  <si>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</si>
  <si>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</si>
  <si>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</si>
  <si>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</si>
  <si>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</si>
  <si>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</si>
  <si>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</si>
  <si>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</si>
  <si>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</si>
  <si>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</si>
  <si>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</si>
  <si>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</si>
  <si>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</si>
  <si>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</si>
  <si>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</si>
  <si>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</si>
  <si>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</si>
  <si>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</si>
  <si>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</si>
  <si>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</si>
  <si>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</si>
  <si>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</si>
  <si>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</si>
  <si>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</si>
  <si>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</si>
  <si>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</si>
  <si>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</si>
  <si>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</si>
  <si>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</si>
  <si>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</si>
  <si>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</si>
  <si>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</si>
  <si>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</si>
  <si>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</si>
  <si>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</si>
  <si>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</si>
  <si>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</si>
  <si>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</si>
  <si>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</si>
  <si>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</si>
  <si>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</si>
  <si>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</si>
  <si>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</si>
  <si>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</si>
  <si>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</si>
  <si>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</si>
  <si>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</si>
  <si>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</si>
  <si>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</si>
  <si>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</si>
  <si>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</si>
  <si>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</si>
  <si>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</si>
  <si>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</si>
  <si>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</si>
  <si>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</si>
  <si>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</si>
  <si>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</si>
  <si>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</si>
  <si>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</si>
  <si>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</si>
  <si>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</si>
  <si>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</si>
  <si>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</si>
  <si>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</si>
  <si>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</si>
  <si>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</si>
  <si>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</si>
  <si>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</si>
  <si>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</si>
  <si>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</si>
  <si>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</si>
  <si>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</si>
  <si>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</si>
  <si>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</si>
  <si>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</si>
  <si>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</si>
  <si>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</si>
  <si>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</si>
  <si>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</si>
  <si>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</si>
  <si>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</si>
  <si>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</si>
  <si>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</si>
  <si>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</si>
  <si>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</si>
  <si>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</si>
  <si>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</si>
  <si>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</si>
  <si>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</si>
  <si>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</si>
  <si>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</si>
  <si>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</si>
  <si>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</si>
  <si>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</si>
  <si>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</si>
  <si>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</si>
  <si>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</si>
  <si>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</si>
  <si>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</si>
  <si>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</si>
  <si>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</si>
  <si>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</si>
  <si>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</si>
  <si>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</si>
  <si>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</si>
  <si>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</si>
  <si>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</si>
  <si>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</si>
  <si>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</si>
  <si>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</si>
  <si>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</si>
  <si>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</si>
  <si>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</si>
  <si>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</si>
  <si>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</si>
  <si>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</si>
  <si>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</si>
  <si>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</si>
  <si>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</si>
  <si>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</si>
  <si>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</si>
  <si>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</si>
  <si>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</si>
  <si>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</si>
  <si>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</si>
  <si>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</si>
  <si>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</si>
  <si>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</si>
  <si>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</si>
  <si>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</si>
  <si>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</si>
  <si>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</si>
  <si>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</si>
  <si>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</si>
  <si>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</si>
  <si>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</si>
  <si>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</si>
  <si>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</si>
  <si>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</si>
  <si>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</si>
  <si>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</si>
  <si>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</si>
  <si>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</si>
  <si>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</si>
  <si>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</si>
  <si>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</si>
  <si>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</si>
  <si>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</si>
  <si>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</si>
  <si>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</si>
  <si>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</si>
  <si>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</si>
  <si>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</si>
  <si>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</si>
  <si>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</si>
  <si>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</si>
  <si>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</si>
  <si>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</si>
  <si>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</si>
  <si>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</si>
  <si>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</si>
  <si>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</si>
  <si>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</si>
  <si>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</si>
  <si>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</si>
  <si>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</si>
  <si>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</si>
  <si>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</si>
  <si>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</si>
  <si>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</si>
  <si>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</si>
  <si>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</si>
  <si>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</si>
  <si>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</si>
  <si>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</si>
  <si>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</si>
  <si>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</si>
  <si>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</si>
  <si>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</si>
  <si>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</si>
  <si>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</si>
  <si>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</si>
  <si>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</si>
  <si>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</si>
  <si>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</si>
  <si>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</si>
  <si>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</si>
  <si>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</si>
  <si>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</si>
  <si>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</si>
  <si>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</si>
  <si>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</si>
  <si>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</si>
  <si>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</si>
  <si>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</si>
  <si>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</si>
  <si>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</si>
  <si>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</si>
  <si>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</si>
  <si>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</si>
  <si>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</si>
  <si>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</si>
  <si>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</si>
  <si>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</si>
  <si>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</si>
  <si>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</si>
  <si>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</si>
  <si>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</si>
  <si>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</si>
  <si>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</si>
  <si>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</si>
  <si>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</si>
  <si>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</si>
  <si>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</si>
  <si>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</si>
  <si>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</si>
  <si>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</si>
  <si>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</si>
  <si>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</si>
  <si>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</si>
  <si>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</si>
  <si>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</si>
  <si>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</si>
  <si>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</si>
  <si>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</si>
  <si>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</si>
  <si>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</si>
  <si>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</si>
  <si>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</si>
  <si>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</si>
  <si>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</si>
  <si>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</si>
  <si>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</si>
  <si>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</si>
  <si>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</si>
  <si>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</si>
  <si>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</si>
  <si>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</si>
  <si>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</si>
  <si>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</si>
  <si>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</si>
  <si>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</si>
  <si>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</si>
  <si>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</si>
  <si>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</si>
  <si>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</si>
  <si>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</si>
  <si>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</si>
  <si>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</si>
  <si>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</si>
  <si>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</si>
  <si>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</si>
  <si>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</si>
  <si>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</si>
  <si>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</si>
  <si>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</si>
  <si>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</si>
  <si>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</si>
  <si>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</si>
  <si>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</si>
  <si>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</si>
  <si>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</si>
  <si>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</si>
  <si>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</si>
  <si>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</si>
  <si>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</si>
  <si>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</si>
  <si>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</si>
  <si>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</si>
  <si>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</si>
  <si>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</si>
  <si>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</si>
  <si>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</si>
  <si>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</si>
  <si>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</si>
  <si>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</si>
  <si>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</si>
  <si>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</si>
  <si>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</si>
  <si>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</si>
  <si>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</si>
  <si>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</si>
  <si>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</si>
  <si>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</si>
  <si>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</si>
  <si>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</si>
  <si>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</si>
  <si>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</si>
  <si>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</si>
  <si>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</si>
  <si>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</si>
  <si>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</si>
  <si>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</si>
  <si>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</si>
  <si>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</si>
  <si>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</si>
  <si>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</si>
  <si>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</si>
  <si>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</si>
  <si>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</si>
  <si>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</si>
  <si>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</si>
  <si>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</si>
  <si>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</si>
  <si>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</si>
  <si>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</si>
  <si>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</si>
  <si>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</si>
  <si>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</si>
  <si>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</si>
  <si>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</si>
  <si>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</si>
  <si>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</si>
  <si>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</si>
  <si>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</si>
  <si>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</si>
  <si>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</si>
  <si>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</si>
  <si>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</si>
  <si>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</si>
  <si>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</si>
  <si>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</si>
  <si>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</si>
  <si>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</si>
  <si>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</si>
  <si>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</si>
  <si>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</si>
  <si>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</si>
  <si>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</si>
  <si>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</si>
  <si>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</si>
  <si>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</si>
  <si>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</si>
  <si>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</si>
  <si>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</si>
  <si>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</si>
  <si>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</si>
  <si>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</si>
  <si>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</si>
  <si>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</si>
  <si>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</si>
  <si>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</si>
  <si>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</si>
  <si>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</si>
  <si>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</si>
  <si>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</si>
  <si>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</si>
  <si>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</si>
  <si>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</si>
  <si>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</si>
  <si>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</si>
  <si>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</si>
  <si>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</si>
  <si>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</si>
  <si>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</si>
  <si>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</si>
  <si>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</si>
  <si>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</si>
  <si>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</si>
  <si>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</si>
  <si>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</si>
  <si>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</si>
  <si>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</si>
  <si>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</si>
  <si>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</si>
  <si>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</si>
  <si>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</si>
  <si>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</si>
  <si>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</si>
  <si>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</si>
  <si>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</si>
  <si>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</si>
  <si>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</si>
  <si>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</si>
  <si>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</si>
  <si>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</si>
  <si>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</si>
  <si>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</si>
  <si>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</si>
  <si>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</si>
  <si>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</si>
  <si>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</si>
  <si>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</si>
  <si>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</si>
  <si>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</si>
  <si>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</si>
  <si>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</si>
  <si>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</si>
  <si>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</si>
  <si>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</si>
  <si>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</si>
  <si>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</si>
  <si>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</si>
  <si>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</si>
  <si>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</si>
  <si>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</si>
  <si>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</si>
  <si>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</si>
  <si>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</si>
  <si>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</si>
  <si>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</si>
  <si>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</si>
  <si>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</si>
  <si>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</si>
  <si>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</si>
  <si>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</si>
  <si>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</si>
  <si>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</si>
  <si>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</si>
  <si>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</si>
  <si>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</si>
  <si>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</si>
  <si>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</si>
  <si>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</si>
  <si>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</si>
  <si>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</si>
  <si>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</si>
  <si>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</si>
  <si>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</si>
  <si>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</si>
  <si>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</si>
  <si>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</si>
  <si>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</si>
  <si>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</si>
  <si>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</si>
  <si>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</si>
  <si>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</si>
  <si>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</si>
  <si>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</si>
  <si>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</si>
  <si>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</si>
  <si>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</si>
  <si>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</si>
  <si>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</si>
  <si>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</si>
  <si>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</si>
  <si>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</si>
  <si>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</si>
  <si>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</si>
  <si>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</si>
  <si>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</si>
  <si>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</si>
  <si>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</si>
  <si>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</si>
  <si>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</si>
  <si>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</si>
  <si>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</si>
  <si>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</si>
  <si>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</si>
  <si>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</si>
  <si>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</si>
  <si>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</si>
  <si>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</si>
  <si>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</si>
  <si>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</si>
  <si>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</si>
  <si>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</si>
  <si>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</si>
  <si>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</si>
  <si>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</si>
  <si>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</si>
  <si>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</si>
  <si>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</si>
  <si>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</si>
  <si>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</si>
  <si>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</si>
  <si>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</si>
  <si>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</si>
  <si>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</si>
  <si>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</si>
  <si>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</si>
  <si>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</si>
  <si>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</si>
  <si>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</si>
  <si>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</si>
  <si>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</si>
  <si>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</si>
  <si>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</si>
  <si>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</si>
  <si>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</si>
  <si>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</si>
  <si>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</si>
  <si>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</si>
  <si>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</si>
  <si>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</si>
  <si>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</si>
  <si>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</si>
  <si>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</si>
  <si>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</si>
  <si>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</si>
  <si>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</si>
  <si>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</si>
  <si>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</si>
  <si>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</si>
  <si>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</si>
  <si>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</si>
  <si>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</si>
  <si>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</si>
  <si>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</si>
  <si>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</si>
  <si>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</si>
  <si>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</si>
  <si>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</si>
  <si>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</si>
  <si>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</si>
  <si>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</si>
  <si>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</si>
  <si>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</si>
  <si>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</si>
  <si>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</si>
  <si>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</si>
  <si>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</si>
  <si>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</si>
  <si>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</si>
  <si>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</si>
  <si>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</si>
  <si>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</si>
  <si>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</si>
  <si>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</si>
  <si>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</si>
  <si>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</si>
  <si>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</si>
  <si>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</si>
  <si>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</si>
  <si>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</si>
  <si>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</si>
  <si>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</si>
  <si>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</si>
  <si>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</si>
  <si>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</si>
  <si>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</si>
  <si>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</si>
  <si>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</si>
  <si>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</si>
  <si>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</si>
  <si>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</si>
  <si>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</si>
  <si>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</si>
  <si>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</si>
  <si>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</si>
  <si>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</si>
  <si>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</si>
  <si>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</si>
  <si>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</si>
  <si>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</si>
  <si>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</si>
  <si>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</si>
  <si>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</si>
  <si>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</si>
  <si>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</si>
  <si>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</si>
  <si>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</si>
  <si>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</si>
  <si>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</si>
  <si>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</si>
  <si>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</si>
  <si>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</si>
  <si>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</si>
  <si>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</si>
  <si>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</si>
  <si>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</si>
  <si>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</si>
  <si>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</si>
  <si>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</si>
  <si>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</si>
  <si>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</si>
  <si>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</si>
  <si>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</si>
  <si>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</si>
  <si>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</si>
  <si>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</si>
  <si>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</si>
  <si>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</si>
  <si>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</si>
  <si>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</si>
  <si>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</si>
  <si>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</si>
  <si>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</si>
  <si>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</si>
  <si>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</si>
  <si>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</si>
  <si>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</si>
  <si>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</si>
  <si>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</si>
  <si>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</si>
  <si>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</si>
  <si>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</si>
  <si>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</si>
  <si>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</si>
  <si>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</si>
  <si>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</si>
  <si>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</si>
  <si>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</si>
  <si>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</si>
  <si>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</si>
  <si>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</si>
  <si>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</si>
  <si>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</si>
  <si>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</si>
  <si>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</si>
  <si>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</si>
  <si>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</si>
  <si>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</si>
  <si>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</si>
  <si>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</si>
  <si>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</si>
  <si>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</si>
  <si>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</si>
  <si>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</si>
  <si>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</si>
  <si>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</si>
  <si>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</si>
  <si>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</si>
  <si>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</si>
  <si>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</si>
  <si>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</si>
  <si>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</si>
  <si>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</si>
  <si>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</si>
  <si>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</si>
  <si>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</si>
  <si>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</si>
  <si>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</si>
  <si>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</si>
  <si>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</si>
  <si>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</si>
  <si>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</si>
  <si>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</si>
  <si>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</si>
  <si>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</si>
  <si>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</si>
  <si>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</si>
  <si>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</si>
  <si>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</si>
  <si>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</si>
  <si>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</si>
  <si>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</si>
  <si>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</si>
  <si>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</si>
  <si>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</si>
  <si>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</si>
  <si>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</si>
  <si>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</si>
  <si>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</si>
  <si>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</si>
  <si>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</si>
  <si>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</si>
  <si>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</si>
  <si>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</si>
  <si>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</si>
  <si>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</si>
  <si>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</si>
  <si>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</si>
  <si>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</si>
  <si>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</si>
  <si>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</si>
  <si>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</si>
  <si>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</si>
  <si>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</si>
  <si>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</si>
  <si>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</si>
  <si>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</si>
  <si>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</si>
  <si>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</si>
  <si>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</si>
  <si>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</si>
  <si>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</si>
  <si>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</si>
  <si>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</si>
  <si>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</si>
  <si>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</si>
  <si>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</si>
  <si>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</si>
  <si>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</si>
  <si>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</si>
  <si>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</si>
  <si>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</si>
  <si>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</si>
  <si>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</si>
  <si>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</si>
  <si>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</si>
  <si>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</si>
  <si>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</si>
  <si>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</si>
  <si>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</si>
  <si>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</si>
  <si>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</si>
  <si>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</si>
  <si>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</si>
  <si>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</si>
  <si>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</si>
  <si>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</si>
  <si>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</si>
  <si>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</si>
  <si>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</si>
  <si>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</si>
  <si>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</si>
  <si>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</si>
  <si>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</si>
  <si>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</si>
  <si>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</si>
  <si>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</si>
  <si>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</si>
  <si>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</si>
  <si>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</si>
  <si>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</si>
  <si>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</si>
  <si>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</si>
  <si>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</si>
  <si>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</si>
  <si>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</si>
  <si>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</si>
  <si>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</si>
  <si>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</si>
  <si>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</si>
  <si>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</si>
  <si>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</si>
  <si>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</si>
  <si>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</si>
  <si>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</si>
  <si>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</si>
  <si>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</si>
  <si>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</si>
  <si>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</si>
  <si>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</si>
  <si>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</si>
  <si>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</si>
  <si>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</si>
  <si>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</si>
  <si>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</si>
  <si>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</si>
  <si>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</si>
  <si>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</si>
  <si>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</si>
  <si>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</si>
  <si>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</si>
  <si>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</si>
  <si>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</si>
  <si>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</si>
  <si>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</si>
  <si>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</si>
  <si>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</si>
  <si>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</si>
  <si>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</si>
  <si>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</si>
  <si>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</si>
  <si>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</si>
  <si>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</si>
  <si>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</si>
  <si>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</si>
  <si>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</si>
  <si>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</si>
  <si>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</si>
  <si>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</si>
  <si>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</si>
  <si>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</si>
  <si>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</si>
  <si>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</si>
  <si>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</si>
  <si>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</si>
  <si>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</si>
  <si>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</si>
  <si>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</si>
  <si>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</si>
  <si>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</si>
  <si>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</si>
  <si>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</si>
  <si>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</si>
  <si>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</si>
  <si>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</si>
  <si>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</si>
  <si>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</si>
  <si>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</si>
  <si>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</si>
  <si>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</si>
  <si>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</si>
  <si>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</si>
  <si>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</si>
  <si>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</si>
  <si>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</si>
  <si>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</si>
  <si>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</si>
  <si>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</si>
  <si>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</si>
  <si>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</si>
  <si>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</si>
  <si>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</si>
  <si>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</si>
  <si>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</si>
  <si>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</si>
  <si>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</si>
  <si>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</si>
  <si>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</si>
  <si>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</si>
  <si>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</si>
  <si>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</si>
  <si>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</si>
  <si>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</si>
  <si>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</si>
  <si>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</si>
  <si>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</si>
  <si>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</si>
  <si>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</si>
  <si>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</si>
  <si>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</si>
  <si>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</si>
  <si>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</si>
  <si>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</si>
  <si>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</si>
  <si>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</si>
  <si>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</si>
  <si>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</si>
  <si>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</si>
  <si>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</si>
  <si>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</si>
  <si>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</si>
  <si>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</si>
  <si>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</si>
  <si>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</si>
  <si>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</si>
  <si>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</si>
  <si>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</si>
  <si>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</si>
  <si>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</si>
  <si>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</si>
  <si>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</si>
  <si>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</si>
  <si>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</si>
  <si>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</si>
  <si>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</si>
  <si>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</si>
  <si>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</si>
  <si>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</si>
  <si>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</si>
  <si>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</si>
  <si>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</si>
  <si>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</si>
  <si>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</si>
  <si>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</si>
  <si>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</si>
  <si>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</si>
  <si>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</si>
  <si>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</si>
  <si>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</si>
  <si>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</si>
  <si>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</si>
  <si>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</si>
  <si>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</si>
  <si>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</si>
  <si>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</si>
  <si>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</si>
  <si>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</si>
  <si>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</si>
  <si>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</si>
  <si>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</si>
  <si>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</si>
  <si>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</si>
  <si>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</si>
  <si>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</si>
  <si>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</si>
  <si>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</si>
  <si>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</si>
  <si>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</si>
  <si>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</si>
  <si>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</si>
  <si>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</si>
  <si>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</si>
  <si>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</si>
  <si>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</si>
  <si>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</si>
  <si>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</si>
  <si>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</si>
  <si>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</si>
  <si>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</si>
  <si>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</si>
  <si>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</si>
  <si>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</si>
  <si>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</si>
  <si>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</si>
  <si>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</si>
  <si>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</si>
  <si>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</si>
  <si>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</si>
  <si>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</si>
  <si>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</si>
  <si>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</si>
  <si>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</si>
  <si>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</si>
  <si>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</si>
  <si>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</si>
  <si>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</si>
  <si>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</si>
  <si>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</si>
  <si>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</si>
  <si>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</si>
  <si>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</si>
  <si>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</si>
  <si>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</si>
  <si>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</si>
  <si>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</si>
  <si>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</si>
  <si>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</si>
  <si>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</si>
  <si>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</si>
  <si>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</si>
  <si>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</si>
  <si>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</si>
  <si>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</si>
  <si>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</si>
  <si>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</si>
  <si>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</si>
  <si>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</si>
  <si>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</si>
  <si>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</si>
  <si>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</si>
  <si>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</si>
  <si>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</si>
  <si>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</si>
  <si>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</si>
  <si>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</si>
  <si>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</si>
  <si>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</si>
  <si>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</si>
  <si>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</si>
  <si>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</si>
  <si>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</si>
  <si>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</si>
  <si>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</si>
  <si>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</si>
  <si>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</si>
  <si>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</si>
  <si>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</si>
  <si>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</si>
  <si>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</si>
  <si>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</si>
  <si>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</si>
  <si>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</si>
  <si>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</si>
  <si>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</si>
  <si>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</si>
  <si>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</si>
  <si>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</si>
  <si>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</si>
  <si>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</si>
  <si>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</si>
  <si>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</si>
  <si>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</si>
  <si>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</si>
  <si>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</si>
  <si>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</si>
  <si>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</si>
  <si>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</si>
  <si>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</si>
  <si>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</si>
  <si>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</si>
  <si>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</si>
  <si>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</si>
  <si>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</si>
  <si>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</si>
  <si>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2493 SVEUČILIŠTE U RIJECI - SVEUČILIŠNA KNJIŽNICA</t>
  </si>
  <si>
    <t>099 389 1223</t>
  </si>
  <si>
    <t>tatjana.milosavljev@uniri.hr</t>
  </si>
  <si>
    <t>SVEUČILIŠTE U RIJECI (2444)</t>
  </si>
  <si>
    <t>Tatjana Milosavljević</t>
  </si>
  <si>
    <t>Rijeka, 08.12.2022.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</si>
</sst>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8"/>
      <name val="Calibri"/>
      <family val="2"/>
      <charset val="238"/>
      <scheme val="minor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07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4" workbookViewId="0">
      <selection activeCell="C4" sqref="C4:E4"/>
    </sheetView>
  </sheetViews>
  <sheetFormatPr defaultColWidth="0" defaultRowHeight="12.75" zeroHeight="1"/>
  <cols>
    <col min="1" max="1" width="7.5703125" style="91" customWidth="1"/>
    <col min="2" max="2" width="36.140625" style="91" bestFit="1" customWidth="1"/>
    <col min="3" max="3" width="21.42578125" style="91" customWidth="1"/>
    <col min="4" max="4" width="21.140625" style="91" customWidth="1"/>
    <col min="5" max="5" width="21.7109375" style="91" customWidth="1"/>
    <col min="6" max="6" width="11.42578125" style="91" customWidth="1"/>
    <col min="7" max="11" width="11.42578125" style="91" hidden="1" customWidth="1"/>
    <col min="12" max="12" width="16.42578125" style="91" hidden="1" customWidth="1"/>
    <col min="13" max="13" width="7.85546875" style="91" hidden="1" customWidth="1"/>
    <col min="14" max="14" width="97.5703125" style="91" hidden="1" customWidth="1"/>
    <col min="15" max="15" width="19.5703125" style="91" hidden="1" customWidth="1"/>
    <col min="16" max="18" width="11.42578125" style="91" hidden="1" customWidth="1"/>
    <col min="19" max="19" width="12.85546875" style="91" hidden="1" customWidth="1"/>
    <col min="20" max="26" width="11.42578125" style="91" hidden="1" customWidth="1"/>
    <col min="27" max="16384" width="14.425781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88" t="s">
        <v>5277</v>
      </c>
      <c r="D3" s="289"/>
      <c r="E3" s="290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thickBot="1">
      <c r="A4" s="92"/>
      <c r="B4" s="131" t="s">
        <v>0</v>
      </c>
      <c r="C4" s="291" t="s">
        <v>5282</v>
      </c>
      <c r="D4" s="292"/>
      <c r="E4" s="293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thickBot="1">
      <c r="A5" s="93"/>
      <c r="B5" s="131" t="s">
        <v>1</v>
      </c>
      <c r="C5" s="291" t="s">
        <v>5281</v>
      </c>
      <c r="D5" s="292"/>
      <c r="E5" s="293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.75" thickBot="1">
      <c r="A6" s="96"/>
      <c r="B6" s="131" t="s">
        <v>2</v>
      </c>
      <c r="C6" s="291" t="s">
        <v>5278</v>
      </c>
      <c r="D6" s="292"/>
      <c r="E6" s="293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5.75" thickBot="1">
      <c r="A7" s="96"/>
      <c r="B7" s="131" t="s">
        <v>263</v>
      </c>
      <c r="C7" s="291" t="s">
        <v>5279</v>
      </c>
      <c r="D7" s="292"/>
      <c r="E7" s="293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5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294" t="s">
        <v>5270</v>
      </c>
      <c r="C9" s="295"/>
      <c r="D9" s="295"/>
      <c r="E9" s="295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294" t="s">
        <v>3</v>
      </c>
      <c r="C11" s="295"/>
      <c r="D11" s="295"/>
      <c r="E11" s="295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294" t="s">
        <v>5082</v>
      </c>
      <c r="C13" s="295"/>
      <c r="D13" s="295"/>
      <c r="E13" s="295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30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765361</v>
      </c>
      <c r="D16" s="101">
        <f>+D17+D18</f>
        <v>770276</v>
      </c>
      <c r="E16" s="101">
        <f>+E17+E18</f>
        <v>774015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765361</v>
      </c>
      <c r="D17" s="104">
        <f>+'A.1 PRIHODI'!D30</f>
        <v>770276</v>
      </c>
      <c r="E17" s="104">
        <f>+'A.1 PRIHODI'!D44</f>
        <v>774015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773850</v>
      </c>
      <c r="D19" s="108">
        <f>+D20+D21</f>
        <v>772276</v>
      </c>
      <c r="E19" s="108">
        <f>+E20+E21</f>
        <v>774015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732294</v>
      </c>
      <c r="D20" s="110">
        <f>+'A.2 RASHODI'!D22</f>
        <v>744630</v>
      </c>
      <c r="E20" s="110">
        <f>+'A.2 RASHODI'!D39</f>
        <v>749369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41556</v>
      </c>
      <c r="D21" s="110">
        <f>+'A.2 RASHODI'!D30</f>
        <v>27646</v>
      </c>
      <c r="E21" s="110">
        <f>+'A.2 RASHODI'!D47</f>
        <v>24646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5.75">
      <c r="A22" s="100"/>
      <c r="B22" s="100" t="s">
        <v>10</v>
      </c>
      <c r="C22" s="101">
        <f>+C16-C19</f>
        <v>-8489</v>
      </c>
      <c r="D22" s="101">
        <f>+D16-D19</f>
        <v>-2000</v>
      </c>
      <c r="E22" s="101">
        <f>+E16-E19</f>
        <v>0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296"/>
      <c r="C23" s="295"/>
      <c r="D23" s="295"/>
      <c r="E23" s="295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5.75">
      <c r="B24" s="294" t="s">
        <v>5085</v>
      </c>
      <c r="C24" s="295"/>
      <c r="D24" s="295"/>
      <c r="E24" s="295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5.75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30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30">
      <c r="A28" s="103">
        <v>5</v>
      </c>
      <c r="B28" s="100" t="s">
        <v>14</v>
      </c>
      <c r="C28" s="104">
        <f>+'B. RAČUN FIN'!D11</f>
        <v>0</v>
      </c>
      <c r="D28" s="104">
        <f>+'B. RAČUN FIN'!D22</f>
        <v>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30">
      <c r="A29" s="111" t="s">
        <v>11</v>
      </c>
      <c r="B29" s="247" t="s">
        <v>5083</v>
      </c>
      <c r="C29" s="109">
        <f>+'Unos prijenosa'!D5</f>
        <v>10489</v>
      </c>
      <c r="D29" s="109">
        <f>+'Unos prijenosa'!D13</f>
        <v>2000</v>
      </c>
      <c r="E29" s="109">
        <f>+'Unos prijenosa'!D21</f>
        <v>0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30">
      <c r="A30" s="111" t="s">
        <v>12</v>
      </c>
      <c r="B30" s="247" t="s">
        <v>5084</v>
      </c>
      <c r="C30" s="113">
        <f>+'Unos prijenosa'!D7</f>
        <v>-2000</v>
      </c>
      <c r="D30" s="113">
        <f>+'Unos prijenosa'!D15</f>
        <v>0</v>
      </c>
      <c r="E30" s="114">
        <f>+'Unos prijenosa'!D23</f>
        <v>0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5.75">
      <c r="A31" s="100"/>
      <c r="B31" s="100" t="s">
        <v>15</v>
      </c>
      <c r="C31" s="108">
        <f>+C27-C28+C29+C30</f>
        <v>8489</v>
      </c>
      <c r="D31" s="108">
        <f t="shared" ref="D31:E31" si="2">+D27-D28+D29+D30</f>
        <v>2000</v>
      </c>
      <c r="E31" s="108">
        <f t="shared" si="2"/>
        <v>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296"/>
      <c r="C32" s="295"/>
      <c r="D32" s="295"/>
      <c r="E32" s="295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30">
      <c r="A33" s="117"/>
      <c r="B33" s="117" t="s">
        <v>5086</v>
      </c>
      <c r="C33" s="118">
        <f>+C22+C31</f>
        <v>0</v>
      </c>
      <c r="D33" s="118">
        <f>+D22+D31</f>
        <v>0</v>
      </c>
      <c r="E33" s="118">
        <f>+E22+E31</f>
        <v>0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5.75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5.7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5.7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5.7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5.7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5.7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5.7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5.7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5.7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5.7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5.7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5.7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5.7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5.7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5.7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5.7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5.7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5.7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5.7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5.7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5.7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5.75">
      <c r="B55" s="294" t="s">
        <v>5270</v>
      </c>
      <c r="C55" s="295"/>
      <c r="D55" s="295"/>
      <c r="E55" s="295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75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5.75">
      <c r="B57" s="294" t="s">
        <v>3</v>
      </c>
      <c r="C57" s="295"/>
      <c r="D57" s="295"/>
      <c r="E57" s="295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75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5.75">
      <c r="B59" s="294" t="s">
        <v>5082</v>
      </c>
      <c r="C59" s="295"/>
      <c r="D59" s="295"/>
      <c r="E59" s="295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5.75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5.75">
      <c r="A62" s="100"/>
      <c r="B62" s="100" t="s">
        <v>4</v>
      </c>
      <c r="C62" s="101">
        <f>SUM(C63:C64)</f>
        <v>5766612.4545</v>
      </c>
      <c r="D62" s="101">
        <f>+D63+D64</f>
        <v>5803644.5219999999</v>
      </c>
      <c r="E62" s="101">
        <f>+E63+E64</f>
        <v>5831816.0175000001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5766612.4545</v>
      </c>
      <c r="D63" s="104">
        <f t="shared" ref="D63:E63" si="3">+D17*7.5345</f>
        <v>5803644.5219999999</v>
      </c>
      <c r="E63" s="104">
        <f t="shared" si="3"/>
        <v>5831816.0175000001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5.75">
      <c r="A64" s="103">
        <v>7</v>
      </c>
      <c r="B64" s="105" t="s">
        <v>6</v>
      </c>
      <c r="C64" s="104">
        <f>+C18*7.5345</f>
        <v>0</v>
      </c>
      <c r="D64" s="104">
        <f t="shared" ref="D64:E67" si="4">+D18*7.5345</f>
        <v>0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5830572.8250000002</v>
      </c>
      <c r="D65" s="108">
        <f>+D66+D67</f>
        <v>5818713.5219999999</v>
      </c>
      <c r="E65" s="108">
        <f>+E66+E67</f>
        <v>5831816.0175000001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5.75">
      <c r="A66" s="107">
        <v>3</v>
      </c>
      <c r="B66" s="100" t="s">
        <v>8</v>
      </c>
      <c r="C66" s="104">
        <f>+C20*7.5345</f>
        <v>5517469.1430000002</v>
      </c>
      <c r="D66" s="104">
        <f t="shared" si="4"/>
        <v>5610414.7350000003</v>
      </c>
      <c r="E66" s="104">
        <f t="shared" si="4"/>
        <v>5646120.7305000005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5.75">
      <c r="A67" s="103">
        <v>4</v>
      </c>
      <c r="B67" s="105" t="s">
        <v>9</v>
      </c>
      <c r="C67" s="104">
        <f>+C21*7.5345</f>
        <v>313103.68200000003</v>
      </c>
      <c r="D67" s="104">
        <f t="shared" si="4"/>
        <v>208298.78700000001</v>
      </c>
      <c r="E67" s="104">
        <f t="shared" si="4"/>
        <v>185695.28700000001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5.75">
      <c r="A68" s="100"/>
      <c r="B68" s="100" t="s">
        <v>10</v>
      </c>
      <c r="C68" s="101">
        <f>+C62-C65</f>
        <v>-63960.370500000194</v>
      </c>
      <c r="D68" s="101">
        <f>+D62-D65</f>
        <v>-15069</v>
      </c>
      <c r="E68" s="101">
        <f>+E62-E65</f>
        <v>0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5.75">
      <c r="B69" s="296"/>
      <c r="C69" s="295"/>
      <c r="D69" s="295"/>
      <c r="E69" s="295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.75">
      <c r="B70" s="294" t="s">
        <v>5085</v>
      </c>
      <c r="C70" s="295"/>
      <c r="D70" s="295"/>
      <c r="E70" s="295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.7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30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30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30">
      <c r="A74" s="103">
        <v>5</v>
      </c>
      <c r="B74" s="100" t="s">
        <v>14</v>
      </c>
      <c r="C74" s="104">
        <f t="shared" ref="C74:E74" si="8">+C28*7.5345</f>
        <v>0</v>
      </c>
      <c r="D74" s="104">
        <f t="shared" si="8"/>
        <v>0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30">
      <c r="A75" s="111" t="s">
        <v>11</v>
      </c>
      <c r="B75" s="247" t="s">
        <v>5083</v>
      </c>
      <c r="C75" s="104">
        <f t="shared" ref="C75:E75" si="9">+C29*7.5345</f>
        <v>79029.370500000005</v>
      </c>
      <c r="D75" s="104">
        <f t="shared" si="9"/>
        <v>15069</v>
      </c>
      <c r="E75" s="104">
        <f t="shared" si="9"/>
        <v>0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-15069</v>
      </c>
      <c r="D76" s="104">
        <f t="shared" si="10"/>
        <v>0</v>
      </c>
      <c r="E76" s="104">
        <f t="shared" si="10"/>
        <v>0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.75">
      <c r="A77" s="100"/>
      <c r="B77" s="100" t="s">
        <v>15</v>
      </c>
      <c r="C77" s="108">
        <f>+C73-C74+C75+C76</f>
        <v>63960.370500000005</v>
      </c>
      <c r="D77" s="108">
        <f t="shared" ref="D77:E77" si="11">+D73-D74+D75+D76</f>
        <v>15069</v>
      </c>
      <c r="E77" s="108">
        <f t="shared" si="11"/>
        <v>0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.75">
      <c r="B78" s="296"/>
      <c r="C78" s="295"/>
      <c r="D78" s="295"/>
      <c r="E78" s="295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30">
      <c r="A79" s="117"/>
      <c r="B79" s="117" t="s">
        <v>5086</v>
      </c>
      <c r="C79" s="118">
        <f>+C68+C77</f>
        <v>-1.8917489796876907E-10</v>
      </c>
      <c r="D79" s="118">
        <f t="shared" ref="D79:E79" si="12">+D68+D77</f>
        <v>0</v>
      </c>
      <c r="E79" s="118">
        <f t="shared" si="12"/>
        <v>0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.7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.7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.7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.7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.7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.7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.7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.7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.7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.7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.7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.7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.7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.7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.7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.7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.7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.7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.7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.7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.7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.7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.7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.7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.7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.7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.7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.7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.7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.7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.7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.7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.7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.7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.7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.7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.7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.7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.7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.7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.7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.7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.7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.7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.7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.7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.7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.7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.7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.7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.7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.7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.7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.7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.7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.7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.7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.7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.7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t="15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5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5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5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5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5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5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5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5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5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5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5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5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5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5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5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5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5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5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5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5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5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5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5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5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5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5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5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5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5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5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5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5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5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5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5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5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5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5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5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5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5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5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5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5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5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5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5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5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5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5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5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5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5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5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5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5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5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5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5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5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5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5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5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5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5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5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5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5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5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5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5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5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5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5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5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5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5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5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5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5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5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5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5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5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5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5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5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5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5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5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5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5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5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5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5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5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5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5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5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5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5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5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5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5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5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5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5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5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5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5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5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5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5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5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5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5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5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5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5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5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5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5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5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5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5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5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5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5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5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5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5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5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5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5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5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5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5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5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5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5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5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5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5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5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5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5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5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5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5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5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5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5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5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5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5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5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5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5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5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5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5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5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5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5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5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5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5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5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5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5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5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5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5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5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5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5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5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5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5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5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5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5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5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5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5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5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5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5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5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5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5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5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5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5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5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5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5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5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5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5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5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5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5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5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5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5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5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5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5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5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5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5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5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5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5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5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5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5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5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5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5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5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5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5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5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5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5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5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5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5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5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5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5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5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5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5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5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5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5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5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5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5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5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5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5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5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5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5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5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5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5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5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5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5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5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5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5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5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5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5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5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5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5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5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5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5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5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5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5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5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5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5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5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5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5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5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5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5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5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5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5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5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5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5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5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5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5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5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5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5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5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5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5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5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5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5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5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5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5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5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5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5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5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5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5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5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5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5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5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5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5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5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5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5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5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5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5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5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5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5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5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5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5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5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5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5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5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5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5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5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5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5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5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5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5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5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5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5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5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5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5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5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5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5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5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5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5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5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5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5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5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5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5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5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5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5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5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5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5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5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5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5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5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5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5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5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5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5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5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5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5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5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5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5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5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5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5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5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5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5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5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5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5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5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5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5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5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5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5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5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5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5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5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5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5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5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5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5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5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5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5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5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5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5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5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5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5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5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5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5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5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5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5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5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5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5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5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5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5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5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5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5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5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5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5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5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5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5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5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5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5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5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5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5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5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5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5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5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5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5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5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5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5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5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5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5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5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5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5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5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5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5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5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5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5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5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5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5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5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5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5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5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5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5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5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5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5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5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5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5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5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5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5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5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5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5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5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5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5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5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5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5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5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5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5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5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5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5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5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5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5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5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5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5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5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5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5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5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5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5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5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5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5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5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5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5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5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5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5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5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5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5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5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5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5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5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5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5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5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5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5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5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5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5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5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5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5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5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5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5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5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5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5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5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5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5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5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5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5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5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5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5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5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5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5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5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5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5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5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5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5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5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5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5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5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5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5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5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5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5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5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5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5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5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5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5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5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5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5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5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5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5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5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5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5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5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5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5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5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5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5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5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5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5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5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5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5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5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5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5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5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5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5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5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5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5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5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5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5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5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5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5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5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5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5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5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5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5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5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5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5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5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5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5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5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5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5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5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5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5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5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5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5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5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5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5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5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5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5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5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5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5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5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5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5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5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5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5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5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5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5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5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5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5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5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5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5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5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5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5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5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5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5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5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5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5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5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5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5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5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5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5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5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5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5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5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5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5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5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5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5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5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5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5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5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5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5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5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5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5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5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5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5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5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5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5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5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5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5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5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5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5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5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5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5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5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5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5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5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5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5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5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5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5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5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5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5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5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5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5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5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5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5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5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5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5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5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5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5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5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5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5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5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5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5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5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5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5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5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5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5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5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5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5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5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5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5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5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5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5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5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5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5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5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5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5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5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5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5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5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5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5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5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5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5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5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5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5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5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5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5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5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5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5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5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5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5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5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5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5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5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5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5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5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5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5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5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5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5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5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5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5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5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5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5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5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5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5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5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5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5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5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5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5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5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5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5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5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5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5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5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5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5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5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5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5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5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5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5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5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5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5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5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5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5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5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5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5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5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5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5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5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5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5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5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5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5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5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5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5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5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5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5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5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5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5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5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5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t="15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t="15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t="15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t="15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5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5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t="15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t="15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t="15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t="15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t="15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t="15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t="15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t="15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t="15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t="15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t="15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t="15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t="15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299" t="s">
        <v>5115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63" s="41" customFormat="1" ht="15">
      <c r="B3" s="40"/>
      <c r="C3" s="40"/>
      <c r="D3" s="40"/>
      <c r="S3" s="42"/>
      <c r="W3" s="185" t="s">
        <v>5269</v>
      </c>
    </row>
    <row r="4" spans="1:263" s="41" customFormat="1" ht="15.6" customHeight="1">
      <c r="B4" s="300" t="s">
        <v>236</v>
      </c>
      <c r="C4" s="301"/>
      <c r="D4" s="302" t="s">
        <v>1711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4"/>
      <c r="V4" s="141"/>
      <c r="W4" s="141"/>
    </row>
    <row r="5" spans="1:263" s="41" customFormat="1" ht="89.25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0</v>
      </c>
      <c r="E11" s="71">
        <f>+E12+E13</f>
        <v>0</v>
      </c>
      <c r="F11" s="71">
        <f t="shared" ref="F11:W11" si="3">+F12+F13</f>
        <v>0</v>
      </c>
      <c r="G11" s="71">
        <f t="shared" si="3"/>
        <v>0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0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75">
      <c r="B15" s="300" t="s">
        <v>236</v>
      </c>
      <c r="C15" s="301"/>
      <c r="D15" s="302" t="s">
        <v>1782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4"/>
      <c r="V15" s="141"/>
      <c r="W15" s="141"/>
    </row>
    <row r="16" spans="1:263" s="41" customFormat="1" ht="89.25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0</v>
      </c>
      <c r="E22" s="71">
        <f>+E23+E24</f>
        <v>0</v>
      </c>
      <c r="F22" s="71">
        <f t="shared" ref="F22:W22" si="8">+F23+F24</f>
        <v>0</v>
      </c>
      <c r="G22" s="71">
        <f t="shared" si="8"/>
        <v>0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0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75">
      <c r="B26" s="300" t="s">
        <v>236</v>
      </c>
      <c r="C26" s="301"/>
      <c r="D26" s="302" t="s">
        <v>3026</v>
      </c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4"/>
      <c r="V26" s="141"/>
      <c r="W26" s="141"/>
    </row>
    <row r="27" spans="1:263" s="41" customFormat="1" ht="89.25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159" workbookViewId="0">
      <selection activeCell="H173" sqref="H173"/>
    </sheetView>
  </sheetViews>
  <sheetFormatPr defaultRowHeight="15"/>
  <cols>
    <col min="1" max="1" width="14" customWidth="1"/>
    <col min="2" max="2" width="41.42578125" customWidth="1"/>
    <col min="4" max="4" width="62.7109375" customWidth="1"/>
    <col min="5" max="5" width="9.140625" style="251"/>
    <col min="6" max="6" width="43.140625" bestFit="1" customWidth="1"/>
    <col min="7" max="8" width="9.28515625" style="262" customWidth="1"/>
  </cols>
  <sheetData>
    <row r="1" spans="1:8" ht="25.5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5" bestFit="1" customWidth="1"/>
    <col min="4" max="5" width="23.7109375" style="166" customWidth="1"/>
    <col min="6" max="6" width="11.7109375" style="164" customWidth="1"/>
  </cols>
  <sheetData>
    <row r="1" spans="1:6" ht="20.25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1" sqref="D181"/>
    </sheetView>
  </sheetViews>
  <sheetFormatPr defaultColWidth="9.140625" defaultRowHeight="15" customHeight="1"/>
  <cols>
    <col min="1" max="1" width="4.5703125" style="240" customWidth="1"/>
    <col min="2" max="2" width="6.85546875" style="240" customWidth="1"/>
    <col min="3" max="4" width="81.7109375" style="241" customWidth="1"/>
    <col min="5" max="5" width="37.140625" style="241" customWidth="1"/>
    <col min="6" max="6" width="24.7109375" style="242" customWidth="1"/>
    <col min="7" max="7" width="11.7109375" style="241" customWidth="1"/>
    <col min="8" max="8" width="12" style="245" bestFit="1" customWidth="1"/>
    <col min="9" max="9" width="21.7109375" style="189" customWidth="1"/>
    <col min="10" max="257" width="9.140625" style="189"/>
    <col min="258" max="258" width="4.5703125" style="189" customWidth="1"/>
    <col min="259" max="259" width="6.85546875" style="189" customWidth="1"/>
    <col min="260" max="260" width="81.7109375" style="189" customWidth="1"/>
    <col min="261" max="261" width="37.140625" style="189" customWidth="1"/>
    <col min="262" max="262" width="24.7109375" style="189" customWidth="1"/>
    <col min="263" max="263" width="11.7109375" style="189" customWidth="1"/>
    <col min="264" max="264" width="12" style="189" bestFit="1" customWidth="1"/>
    <col min="265" max="265" width="21.7109375" style="189" customWidth="1"/>
    <col min="266" max="513" width="9.140625" style="189"/>
    <col min="514" max="514" width="4.5703125" style="189" customWidth="1"/>
    <col min="515" max="515" width="6.85546875" style="189" customWidth="1"/>
    <col min="516" max="516" width="81.7109375" style="189" customWidth="1"/>
    <col min="517" max="517" width="37.140625" style="189" customWidth="1"/>
    <col min="518" max="518" width="24.7109375" style="189" customWidth="1"/>
    <col min="519" max="519" width="11.7109375" style="189" customWidth="1"/>
    <col min="520" max="520" width="12" style="189" bestFit="1" customWidth="1"/>
    <col min="521" max="521" width="21.7109375" style="189" customWidth="1"/>
    <col min="522" max="769" width="9.140625" style="189"/>
    <col min="770" max="770" width="4.5703125" style="189" customWidth="1"/>
    <col min="771" max="771" width="6.85546875" style="189" customWidth="1"/>
    <col min="772" max="772" width="81.7109375" style="189" customWidth="1"/>
    <col min="773" max="773" width="37.140625" style="189" customWidth="1"/>
    <col min="774" max="774" width="24.7109375" style="189" customWidth="1"/>
    <col min="775" max="775" width="11.7109375" style="189" customWidth="1"/>
    <col min="776" max="776" width="12" style="189" bestFit="1" customWidth="1"/>
    <col min="777" max="777" width="21.7109375" style="189" customWidth="1"/>
    <col min="778" max="1025" width="9.140625" style="189"/>
    <col min="1026" max="1026" width="4.5703125" style="189" customWidth="1"/>
    <col min="1027" max="1027" width="6.85546875" style="189" customWidth="1"/>
    <col min="1028" max="1028" width="81.7109375" style="189" customWidth="1"/>
    <col min="1029" max="1029" width="37.140625" style="189" customWidth="1"/>
    <col min="1030" max="1030" width="24.7109375" style="189" customWidth="1"/>
    <col min="1031" max="1031" width="11.7109375" style="189" customWidth="1"/>
    <col min="1032" max="1032" width="12" style="189" bestFit="1" customWidth="1"/>
    <col min="1033" max="1033" width="21.7109375" style="189" customWidth="1"/>
    <col min="1034" max="1281" width="9.140625" style="189"/>
    <col min="1282" max="1282" width="4.5703125" style="189" customWidth="1"/>
    <col min="1283" max="1283" width="6.85546875" style="189" customWidth="1"/>
    <col min="1284" max="1284" width="81.7109375" style="189" customWidth="1"/>
    <col min="1285" max="1285" width="37.140625" style="189" customWidth="1"/>
    <col min="1286" max="1286" width="24.7109375" style="189" customWidth="1"/>
    <col min="1287" max="1287" width="11.7109375" style="189" customWidth="1"/>
    <col min="1288" max="1288" width="12" style="189" bestFit="1" customWidth="1"/>
    <col min="1289" max="1289" width="21.7109375" style="189" customWidth="1"/>
    <col min="1290" max="1537" width="9.140625" style="189"/>
    <col min="1538" max="1538" width="4.5703125" style="189" customWidth="1"/>
    <col min="1539" max="1539" width="6.85546875" style="189" customWidth="1"/>
    <col min="1540" max="1540" width="81.7109375" style="189" customWidth="1"/>
    <col min="1541" max="1541" width="37.140625" style="189" customWidth="1"/>
    <col min="1542" max="1542" width="24.7109375" style="189" customWidth="1"/>
    <col min="1543" max="1543" width="11.7109375" style="189" customWidth="1"/>
    <col min="1544" max="1544" width="12" style="189" bestFit="1" customWidth="1"/>
    <col min="1545" max="1545" width="21.7109375" style="189" customWidth="1"/>
    <col min="1546" max="1793" width="9.140625" style="189"/>
    <col min="1794" max="1794" width="4.5703125" style="189" customWidth="1"/>
    <col min="1795" max="1795" width="6.85546875" style="189" customWidth="1"/>
    <col min="1796" max="1796" width="81.7109375" style="189" customWidth="1"/>
    <col min="1797" max="1797" width="37.140625" style="189" customWidth="1"/>
    <col min="1798" max="1798" width="24.7109375" style="189" customWidth="1"/>
    <col min="1799" max="1799" width="11.7109375" style="189" customWidth="1"/>
    <col min="1800" max="1800" width="12" style="189" bestFit="1" customWidth="1"/>
    <col min="1801" max="1801" width="21.7109375" style="189" customWidth="1"/>
    <col min="1802" max="2049" width="9.140625" style="189"/>
    <col min="2050" max="2050" width="4.5703125" style="189" customWidth="1"/>
    <col min="2051" max="2051" width="6.85546875" style="189" customWidth="1"/>
    <col min="2052" max="2052" width="81.7109375" style="189" customWidth="1"/>
    <col min="2053" max="2053" width="37.140625" style="189" customWidth="1"/>
    <col min="2054" max="2054" width="24.7109375" style="189" customWidth="1"/>
    <col min="2055" max="2055" width="11.7109375" style="189" customWidth="1"/>
    <col min="2056" max="2056" width="12" style="189" bestFit="1" customWidth="1"/>
    <col min="2057" max="2057" width="21.7109375" style="189" customWidth="1"/>
    <col min="2058" max="2305" width="9.140625" style="189"/>
    <col min="2306" max="2306" width="4.5703125" style="189" customWidth="1"/>
    <col min="2307" max="2307" width="6.85546875" style="189" customWidth="1"/>
    <col min="2308" max="2308" width="81.7109375" style="189" customWidth="1"/>
    <col min="2309" max="2309" width="37.140625" style="189" customWidth="1"/>
    <col min="2310" max="2310" width="24.7109375" style="189" customWidth="1"/>
    <col min="2311" max="2311" width="11.7109375" style="189" customWidth="1"/>
    <col min="2312" max="2312" width="12" style="189" bestFit="1" customWidth="1"/>
    <col min="2313" max="2313" width="21.7109375" style="189" customWidth="1"/>
    <col min="2314" max="2561" width="9.140625" style="189"/>
    <col min="2562" max="2562" width="4.5703125" style="189" customWidth="1"/>
    <col min="2563" max="2563" width="6.85546875" style="189" customWidth="1"/>
    <col min="2564" max="2564" width="81.7109375" style="189" customWidth="1"/>
    <col min="2565" max="2565" width="37.140625" style="189" customWidth="1"/>
    <col min="2566" max="2566" width="24.7109375" style="189" customWidth="1"/>
    <col min="2567" max="2567" width="11.7109375" style="189" customWidth="1"/>
    <col min="2568" max="2568" width="12" style="189" bestFit="1" customWidth="1"/>
    <col min="2569" max="2569" width="21.7109375" style="189" customWidth="1"/>
    <col min="2570" max="2817" width="9.140625" style="189"/>
    <col min="2818" max="2818" width="4.5703125" style="189" customWidth="1"/>
    <col min="2819" max="2819" width="6.85546875" style="189" customWidth="1"/>
    <col min="2820" max="2820" width="81.7109375" style="189" customWidth="1"/>
    <col min="2821" max="2821" width="37.140625" style="189" customWidth="1"/>
    <col min="2822" max="2822" width="24.7109375" style="189" customWidth="1"/>
    <col min="2823" max="2823" width="11.7109375" style="189" customWidth="1"/>
    <col min="2824" max="2824" width="12" style="189" bestFit="1" customWidth="1"/>
    <col min="2825" max="2825" width="21.7109375" style="189" customWidth="1"/>
    <col min="2826" max="3073" width="9.140625" style="189"/>
    <col min="3074" max="3074" width="4.5703125" style="189" customWidth="1"/>
    <col min="3075" max="3075" width="6.85546875" style="189" customWidth="1"/>
    <col min="3076" max="3076" width="81.7109375" style="189" customWidth="1"/>
    <col min="3077" max="3077" width="37.140625" style="189" customWidth="1"/>
    <col min="3078" max="3078" width="24.7109375" style="189" customWidth="1"/>
    <col min="3079" max="3079" width="11.7109375" style="189" customWidth="1"/>
    <col min="3080" max="3080" width="12" style="189" bestFit="1" customWidth="1"/>
    <col min="3081" max="3081" width="21.7109375" style="189" customWidth="1"/>
    <col min="3082" max="3329" width="9.140625" style="189"/>
    <col min="3330" max="3330" width="4.5703125" style="189" customWidth="1"/>
    <col min="3331" max="3331" width="6.85546875" style="189" customWidth="1"/>
    <col min="3332" max="3332" width="81.7109375" style="189" customWidth="1"/>
    <col min="3333" max="3333" width="37.140625" style="189" customWidth="1"/>
    <col min="3334" max="3334" width="24.7109375" style="189" customWidth="1"/>
    <col min="3335" max="3335" width="11.7109375" style="189" customWidth="1"/>
    <col min="3336" max="3336" width="12" style="189" bestFit="1" customWidth="1"/>
    <col min="3337" max="3337" width="21.7109375" style="189" customWidth="1"/>
    <col min="3338" max="3585" width="9.140625" style="189"/>
    <col min="3586" max="3586" width="4.5703125" style="189" customWidth="1"/>
    <col min="3587" max="3587" width="6.85546875" style="189" customWidth="1"/>
    <col min="3588" max="3588" width="81.7109375" style="189" customWidth="1"/>
    <col min="3589" max="3589" width="37.140625" style="189" customWidth="1"/>
    <col min="3590" max="3590" width="24.7109375" style="189" customWidth="1"/>
    <col min="3591" max="3591" width="11.7109375" style="189" customWidth="1"/>
    <col min="3592" max="3592" width="12" style="189" bestFit="1" customWidth="1"/>
    <col min="3593" max="3593" width="21.7109375" style="189" customWidth="1"/>
    <col min="3594" max="3841" width="9.140625" style="189"/>
    <col min="3842" max="3842" width="4.5703125" style="189" customWidth="1"/>
    <col min="3843" max="3843" width="6.85546875" style="189" customWidth="1"/>
    <col min="3844" max="3844" width="81.7109375" style="189" customWidth="1"/>
    <col min="3845" max="3845" width="37.140625" style="189" customWidth="1"/>
    <col min="3846" max="3846" width="24.7109375" style="189" customWidth="1"/>
    <col min="3847" max="3847" width="11.7109375" style="189" customWidth="1"/>
    <col min="3848" max="3848" width="12" style="189" bestFit="1" customWidth="1"/>
    <col min="3849" max="3849" width="21.7109375" style="189" customWidth="1"/>
    <col min="3850" max="4097" width="9.140625" style="189"/>
    <col min="4098" max="4098" width="4.5703125" style="189" customWidth="1"/>
    <col min="4099" max="4099" width="6.85546875" style="189" customWidth="1"/>
    <col min="4100" max="4100" width="81.7109375" style="189" customWidth="1"/>
    <col min="4101" max="4101" width="37.140625" style="189" customWidth="1"/>
    <col min="4102" max="4102" width="24.7109375" style="189" customWidth="1"/>
    <col min="4103" max="4103" width="11.7109375" style="189" customWidth="1"/>
    <col min="4104" max="4104" width="12" style="189" bestFit="1" customWidth="1"/>
    <col min="4105" max="4105" width="21.7109375" style="189" customWidth="1"/>
    <col min="4106" max="4353" width="9.140625" style="189"/>
    <col min="4354" max="4354" width="4.5703125" style="189" customWidth="1"/>
    <col min="4355" max="4355" width="6.85546875" style="189" customWidth="1"/>
    <col min="4356" max="4356" width="81.7109375" style="189" customWidth="1"/>
    <col min="4357" max="4357" width="37.140625" style="189" customWidth="1"/>
    <col min="4358" max="4358" width="24.7109375" style="189" customWidth="1"/>
    <col min="4359" max="4359" width="11.7109375" style="189" customWidth="1"/>
    <col min="4360" max="4360" width="12" style="189" bestFit="1" customWidth="1"/>
    <col min="4361" max="4361" width="21.7109375" style="189" customWidth="1"/>
    <col min="4362" max="4609" width="9.140625" style="189"/>
    <col min="4610" max="4610" width="4.5703125" style="189" customWidth="1"/>
    <col min="4611" max="4611" width="6.85546875" style="189" customWidth="1"/>
    <col min="4612" max="4612" width="81.7109375" style="189" customWidth="1"/>
    <col min="4613" max="4613" width="37.140625" style="189" customWidth="1"/>
    <col min="4614" max="4614" width="24.7109375" style="189" customWidth="1"/>
    <col min="4615" max="4615" width="11.7109375" style="189" customWidth="1"/>
    <col min="4616" max="4616" width="12" style="189" bestFit="1" customWidth="1"/>
    <col min="4617" max="4617" width="21.7109375" style="189" customWidth="1"/>
    <col min="4618" max="4865" width="9.140625" style="189"/>
    <col min="4866" max="4866" width="4.5703125" style="189" customWidth="1"/>
    <col min="4867" max="4867" width="6.85546875" style="189" customWidth="1"/>
    <col min="4868" max="4868" width="81.7109375" style="189" customWidth="1"/>
    <col min="4869" max="4869" width="37.140625" style="189" customWidth="1"/>
    <col min="4870" max="4870" width="24.7109375" style="189" customWidth="1"/>
    <col min="4871" max="4871" width="11.7109375" style="189" customWidth="1"/>
    <col min="4872" max="4872" width="12" style="189" bestFit="1" customWidth="1"/>
    <col min="4873" max="4873" width="21.7109375" style="189" customWidth="1"/>
    <col min="4874" max="5121" width="9.140625" style="189"/>
    <col min="5122" max="5122" width="4.5703125" style="189" customWidth="1"/>
    <col min="5123" max="5123" width="6.85546875" style="189" customWidth="1"/>
    <col min="5124" max="5124" width="81.7109375" style="189" customWidth="1"/>
    <col min="5125" max="5125" width="37.140625" style="189" customWidth="1"/>
    <col min="5126" max="5126" width="24.7109375" style="189" customWidth="1"/>
    <col min="5127" max="5127" width="11.7109375" style="189" customWidth="1"/>
    <col min="5128" max="5128" width="12" style="189" bestFit="1" customWidth="1"/>
    <col min="5129" max="5129" width="21.7109375" style="189" customWidth="1"/>
    <col min="5130" max="5377" width="9.140625" style="189"/>
    <col min="5378" max="5378" width="4.5703125" style="189" customWidth="1"/>
    <col min="5379" max="5379" width="6.85546875" style="189" customWidth="1"/>
    <col min="5380" max="5380" width="81.7109375" style="189" customWidth="1"/>
    <col min="5381" max="5381" width="37.140625" style="189" customWidth="1"/>
    <col min="5382" max="5382" width="24.7109375" style="189" customWidth="1"/>
    <col min="5383" max="5383" width="11.7109375" style="189" customWidth="1"/>
    <col min="5384" max="5384" width="12" style="189" bestFit="1" customWidth="1"/>
    <col min="5385" max="5385" width="21.7109375" style="189" customWidth="1"/>
    <col min="5386" max="5633" width="9.140625" style="189"/>
    <col min="5634" max="5634" width="4.5703125" style="189" customWidth="1"/>
    <col min="5635" max="5635" width="6.85546875" style="189" customWidth="1"/>
    <col min="5636" max="5636" width="81.7109375" style="189" customWidth="1"/>
    <col min="5637" max="5637" width="37.140625" style="189" customWidth="1"/>
    <col min="5638" max="5638" width="24.7109375" style="189" customWidth="1"/>
    <col min="5639" max="5639" width="11.7109375" style="189" customWidth="1"/>
    <col min="5640" max="5640" width="12" style="189" bestFit="1" customWidth="1"/>
    <col min="5641" max="5641" width="21.7109375" style="189" customWidth="1"/>
    <col min="5642" max="5889" width="9.140625" style="189"/>
    <col min="5890" max="5890" width="4.5703125" style="189" customWidth="1"/>
    <col min="5891" max="5891" width="6.85546875" style="189" customWidth="1"/>
    <col min="5892" max="5892" width="81.7109375" style="189" customWidth="1"/>
    <col min="5893" max="5893" width="37.140625" style="189" customWidth="1"/>
    <col min="5894" max="5894" width="24.7109375" style="189" customWidth="1"/>
    <col min="5895" max="5895" width="11.7109375" style="189" customWidth="1"/>
    <col min="5896" max="5896" width="12" style="189" bestFit="1" customWidth="1"/>
    <col min="5897" max="5897" width="21.7109375" style="189" customWidth="1"/>
    <col min="5898" max="6145" width="9.140625" style="189"/>
    <col min="6146" max="6146" width="4.5703125" style="189" customWidth="1"/>
    <col min="6147" max="6147" width="6.85546875" style="189" customWidth="1"/>
    <col min="6148" max="6148" width="81.7109375" style="189" customWidth="1"/>
    <col min="6149" max="6149" width="37.140625" style="189" customWidth="1"/>
    <col min="6150" max="6150" width="24.7109375" style="189" customWidth="1"/>
    <col min="6151" max="6151" width="11.7109375" style="189" customWidth="1"/>
    <col min="6152" max="6152" width="12" style="189" bestFit="1" customWidth="1"/>
    <col min="6153" max="6153" width="21.7109375" style="189" customWidth="1"/>
    <col min="6154" max="6401" width="9.140625" style="189"/>
    <col min="6402" max="6402" width="4.5703125" style="189" customWidth="1"/>
    <col min="6403" max="6403" width="6.85546875" style="189" customWidth="1"/>
    <col min="6404" max="6404" width="81.7109375" style="189" customWidth="1"/>
    <col min="6405" max="6405" width="37.140625" style="189" customWidth="1"/>
    <col min="6406" max="6406" width="24.7109375" style="189" customWidth="1"/>
    <col min="6407" max="6407" width="11.7109375" style="189" customWidth="1"/>
    <col min="6408" max="6408" width="12" style="189" bestFit="1" customWidth="1"/>
    <col min="6409" max="6409" width="21.7109375" style="189" customWidth="1"/>
    <col min="6410" max="6657" width="9.140625" style="189"/>
    <col min="6658" max="6658" width="4.5703125" style="189" customWidth="1"/>
    <col min="6659" max="6659" width="6.85546875" style="189" customWidth="1"/>
    <col min="6660" max="6660" width="81.7109375" style="189" customWidth="1"/>
    <col min="6661" max="6661" width="37.140625" style="189" customWidth="1"/>
    <col min="6662" max="6662" width="24.7109375" style="189" customWidth="1"/>
    <col min="6663" max="6663" width="11.7109375" style="189" customWidth="1"/>
    <col min="6664" max="6664" width="12" style="189" bestFit="1" customWidth="1"/>
    <col min="6665" max="6665" width="21.7109375" style="189" customWidth="1"/>
    <col min="6666" max="6913" width="9.140625" style="189"/>
    <col min="6914" max="6914" width="4.5703125" style="189" customWidth="1"/>
    <col min="6915" max="6915" width="6.85546875" style="189" customWidth="1"/>
    <col min="6916" max="6916" width="81.7109375" style="189" customWidth="1"/>
    <col min="6917" max="6917" width="37.140625" style="189" customWidth="1"/>
    <col min="6918" max="6918" width="24.7109375" style="189" customWidth="1"/>
    <col min="6919" max="6919" width="11.7109375" style="189" customWidth="1"/>
    <col min="6920" max="6920" width="12" style="189" bestFit="1" customWidth="1"/>
    <col min="6921" max="6921" width="21.7109375" style="189" customWidth="1"/>
    <col min="6922" max="7169" width="9.140625" style="189"/>
    <col min="7170" max="7170" width="4.5703125" style="189" customWidth="1"/>
    <col min="7171" max="7171" width="6.85546875" style="189" customWidth="1"/>
    <col min="7172" max="7172" width="81.7109375" style="189" customWidth="1"/>
    <col min="7173" max="7173" width="37.140625" style="189" customWidth="1"/>
    <col min="7174" max="7174" width="24.7109375" style="189" customWidth="1"/>
    <col min="7175" max="7175" width="11.7109375" style="189" customWidth="1"/>
    <col min="7176" max="7176" width="12" style="189" bestFit="1" customWidth="1"/>
    <col min="7177" max="7177" width="21.7109375" style="189" customWidth="1"/>
    <col min="7178" max="7425" width="9.140625" style="189"/>
    <col min="7426" max="7426" width="4.5703125" style="189" customWidth="1"/>
    <col min="7427" max="7427" width="6.85546875" style="189" customWidth="1"/>
    <col min="7428" max="7428" width="81.7109375" style="189" customWidth="1"/>
    <col min="7429" max="7429" width="37.140625" style="189" customWidth="1"/>
    <col min="7430" max="7430" width="24.7109375" style="189" customWidth="1"/>
    <col min="7431" max="7431" width="11.7109375" style="189" customWidth="1"/>
    <col min="7432" max="7432" width="12" style="189" bestFit="1" customWidth="1"/>
    <col min="7433" max="7433" width="21.7109375" style="189" customWidth="1"/>
    <col min="7434" max="7681" width="9.140625" style="189"/>
    <col min="7682" max="7682" width="4.5703125" style="189" customWidth="1"/>
    <col min="7683" max="7683" width="6.85546875" style="189" customWidth="1"/>
    <col min="7684" max="7684" width="81.7109375" style="189" customWidth="1"/>
    <col min="7685" max="7685" width="37.140625" style="189" customWidth="1"/>
    <col min="7686" max="7686" width="24.7109375" style="189" customWidth="1"/>
    <col min="7687" max="7687" width="11.7109375" style="189" customWidth="1"/>
    <col min="7688" max="7688" width="12" style="189" bestFit="1" customWidth="1"/>
    <col min="7689" max="7689" width="21.7109375" style="189" customWidth="1"/>
    <col min="7690" max="7937" width="9.140625" style="189"/>
    <col min="7938" max="7938" width="4.5703125" style="189" customWidth="1"/>
    <col min="7939" max="7939" width="6.85546875" style="189" customWidth="1"/>
    <col min="7940" max="7940" width="81.7109375" style="189" customWidth="1"/>
    <col min="7941" max="7941" width="37.140625" style="189" customWidth="1"/>
    <col min="7942" max="7942" width="24.7109375" style="189" customWidth="1"/>
    <col min="7943" max="7943" width="11.7109375" style="189" customWidth="1"/>
    <col min="7944" max="7944" width="12" style="189" bestFit="1" customWidth="1"/>
    <col min="7945" max="7945" width="21.7109375" style="189" customWidth="1"/>
    <col min="7946" max="8193" width="9.140625" style="189"/>
    <col min="8194" max="8194" width="4.5703125" style="189" customWidth="1"/>
    <col min="8195" max="8195" width="6.85546875" style="189" customWidth="1"/>
    <col min="8196" max="8196" width="81.7109375" style="189" customWidth="1"/>
    <col min="8197" max="8197" width="37.140625" style="189" customWidth="1"/>
    <col min="8198" max="8198" width="24.7109375" style="189" customWidth="1"/>
    <col min="8199" max="8199" width="11.7109375" style="189" customWidth="1"/>
    <col min="8200" max="8200" width="12" style="189" bestFit="1" customWidth="1"/>
    <col min="8201" max="8201" width="21.7109375" style="189" customWidth="1"/>
    <col min="8202" max="8449" width="9.140625" style="189"/>
    <col min="8450" max="8450" width="4.5703125" style="189" customWidth="1"/>
    <col min="8451" max="8451" width="6.85546875" style="189" customWidth="1"/>
    <col min="8452" max="8452" width="81.7109375" style="189" customWidth="1"/>
    <col min="8453" max="8453" width="37.140625" style="189" customWidth="1"/>
    <col min="8454" max="8454" width="24.7109375" style="189" customWidth="1"/>
    <col min="8455" max="8455" width="11.7109375" style="189" customWidth="1"/>
    <col min="8456" max="8456" width="12" style="189" bestFit="1" customWidth="1"/>
    <col min="8457" max="8457" width="21.7109375" style="189" customWidth="1"/>
    <col min="8458" max="8705" width="9.140625" style="189"/>
    <col min="8706" max="8706" width="4.5703125" style="189" customWidth="1"/>
    <col min="8707" max="8707" width="6.85546875" style="189" customWidth="1"/>
    <col min="8708" max="8708" width="81.7109375" style="189" customWidth="1"/>
    <col min="8709" max="8709" width="37.140625" style="189" customWidth="1"/>
    <col min="8710" max="8710" width="24.7109375" style="189" customWidth="1"/>
    <col min="8711" max="8711" width="11.7109375" style="189" customWidth="1"/>
    <col min="8712" max="8712" width="12" style="189" bestFit="1" customWidth="1"/>
    <col min="8713" max="8713" width="21.7109375" style="189" customWidth="1"/>
    <col min="8714" max="8961" width="9.140625" style="189"/>
    <col min="8962" max="8962" width="4.5703125" style="189" customWidth="1"/>
    <col min="8963" max="8963" width="6.85546875" style="189" customWidth="1"/>
    <col min="8964" max="8964" width="81.7109375" style="189" customWidth="1"/>
    <col min="8965" max="8965" width="37.140625" style="189" customWidth="1"/>
    <col min="8966" max="8966" width="24.7109375" style="189" customWidth="1"/>
    <col min="8967" max="8967" width="11.7109375" style="189" customWidth="1"/>
    <col min="8968" max="8968" width="12" style="189" bestFit="1" customWidth="1"/>
    <col min="8969" max="8969" width="21.7109375" style="189" customWidth="1"/>
    <col min="8970" max="9217" width="9.140625" style="189"/>
    <col min="9218" max="9218" width="4.5703125" style="189" customWidth="1"/>
    <col min="9219" max="9219" width="6.85546875" style="189" customWidth="1"/>
    <col min="9220" max="9220" width="81.7109375" style="189" customWidth="1"/>
    <col min="9221" max="9221" width="37.140625" style="189" customWidth="1"/>
    <col min="9222" max="9222" width="24.7109375" style="189" customWidth="1"/>
    <col min="9223" max="9223" width="11.7109375" style="189" customWidth="1"/>
    <col min="9224" max="9224" width="12" style="189" bestFit="1" customWidth="1"/>
    <col min="9225" max="9225" width="21.7109375" style="189" customWidth="1"/>
    <col min="9226" max="9473" width="9.140625" style="189"/>
    <col min="9474" max="9474" width="4.5703125" style="189" customWidth="1"/>
    <col min="9475" max="9475" width="6.85546875" style="189" customWidth="1"/>
    <col min="9476" max="9476" width="81.7109375" style="189" customWidth="1"/>
    <col min="9477" max="9477" width="37.140625" style="189" customWidth="1"/>
    <col min="9478" max="9478" width="24.7109375" style="189" customWidth="1"/>
    <col min="9479" max="9479" width="11.7109375" style="189" customWidth="1"/>
    <col min="9480" max="9480" width="12" style="189" bestFit="1" customWidth="1"/>
    <col min="9481" max="9481" width="21.7109375" style="189" customWidth="1"/>
    <col min="9482" max="9729" width="9.140625" style="189"/>
    <col min="9730" max="9730" width="4.5703125" style="189" customWidth="1"/>
    <col min="9731" max="9731" width="6.85546875" style="189" customWidth="1"/>
    <col min="9732" max="9732" width="81.7109375" style="189" customWidth="1"/>
    <col min="9733" max="9733" width="37.140625" style="189" customWidth="1"/>
    <col min="9734" max="9734" width="24.7109375" style="189" customWidth="1"/>
    <col min="9735" max="9735" width="11.7109375" style="189" customWidth="1"/>
    <col min="9736" max="9736" width="12" style="189" bestFit="1" customWidth="1"/>
    <col min="9737" max="9737" width="21.7109375" style="189" customWidth="1"/>
    <col min="9738" max="9985" width="9.140625" style="189"/>
    <col min="9986" max="9986" width="4.5703125" style="189" customWidth="1"/>
    <col min="9987" max="9987" width="6.85546875" style="189" customWidth="1"/>
    <col min="9988" max="9988" width="81.7109375" style="189" customWidth="1"/>
    <col min="9989" max="9989" width="37.140625" style="189" customWidth="1"/>
    <col min="9990" max="9990" width="24.7109375" style="189" customWidth="1"/>
    <col min="9991" max="9991" width="11.7109375" style="189" customWidth="1"/>
    <col min="9992" max="9992" width="12" style="189" bestFit="1" customWidth="1"/>
    <col min="9993" max="9993" width="21.7109375" style="189" customWidth="1"/>
    <col min="9994" max="10241" width="9.140625" style="189"/>
    <col min="10242" max="10242" width="4.5703125" style="189" customWidth="1"/>
    <col min="10243" max="10243" width="6.85546875" style="189" customWidth="1"/>
    <col min="10244" max="10244" width="81.7109375" style="189" customWidth="1"/>
    <col min="10245" max="10245" width="37.140625" style="189" customWidth="1"/>
    <col min="10246" max="10246" width="24.7109375" style="189" customWidth="1"/>
    <col min="10247" max="10247" width="11.7109375" style="189" customWidth="1"/>
    <col min="10248" max="10248" width="12" style="189" bestFit="1" customWidth="1"/>
    <col min="10249" max="10249" width="21.7109375" style="189" customWidth="1"/>
    <col min="10250" max="10497" width="9.140625" style="189"/>
    <col min="10498" max="10498" width="4.5703125" style="189" customWidth="1"/>
    <col min="10499" max="10499" width="6.85546875" style="189" customWidth="1"/>
    <col min="10500" max="10500" width="81.7109375" style="189" customWidth="1"/>
    <col min="10501" max="10501" width="37.140625" style="189" customWidth="1"/>
    <col min="10502" max="10502" width="24.7109375" style="189" customWidth="1"/>
    <col min="10503" max="10503" width="11.7109375" style="189" customWidth="1"/>
    <col min="10504" max="10504" width="12" style="189" bestFit="1" customWidth="1"/>
    <col min="10505" max="10505" width="21.7109375" style="189" customWidth="1"/>
    <col min="10506" max="10753" width="9.140625" style="189"/>
    <col min="10754" max="10754" width="4.5703125" style="189" customWidth="1"/>
    <col min="10755" max="10755" width="6.85546875" style="189" customWidth="1"/>
    <col min="10756" max="10756" width="81.7109375" style="189" customWidth="1"/>
    <col min="10757" max="10757" width="37.140625" style="189" customWidth="1"/>
    <col min="10758" max="10758" width="24.7109375" style="189" customWidth="1"/>
    <col min="10759" max="10759" width="11.7109375" style="189" customWidth="1"/>
    <col min="10760" max="10760" width="12" style="189" bestFit="1" customWidth="1"/>
    <col min="10761" max="10761" width="21.7109375" style="189" customWidth="1"/>
    <col min="10762" max="11009" width="9.140625" style="189"/>
    <col min="11010" max="11010" width="4.5703125" style="189" customWidth="1"/>
    <col min="11011" max="11011" width="6.85546875" style="189" customWidth="1"/>
    <col min="11012" max="11012" width="81.7109375" style="189" customWidth="1"/>
    <col min="11013" max="11013" width="37.140625" style="189" customWidth="1"/>
    <col min="11014" max="11014" width="24.7109375" style="189" customWidth="1"/>
    <col min="11015" max="11015" width="11.7109375" style="189" customWidth="1"/>
    <col min="11016" max="11016" width="12" style="189" bestFit="1" customWidth="1"/>
    <col min="11017" max="11017" width="21.7109375" style="189" customWidth="1"/>
    <col min="11018" max="11265" width="9.140625" style="189"/>
    <col min="11266" max="11266" width="4.5703125" style="189" customWidth="1"/>
    <col min="11267" max="11267" width="6.85546875" style="189" customWidth="1"/>
    <col min="11268" max="11268" width="81.7109375" style="189" customWidth="1"/>
    <col min="11269" max="11269" width="37.140625" style="189" customWidth="1"/>
    <col min="11270" max="11270" width="24.7109375" style="189" customWidth="1"/>
    <col min="11271" max="11271" width="11.7109375" style="189" customWidth="1"/>
    <col min="11272" max="11272" width="12" style="189" bestFit="1" customWidth="1"/>
    <col min="11273" max="11273" width="21.7109375" style="189" customWidth="1"/>
    <col min="11274" max="11521" width="9.140625" style="189"/>
    <col min="11522" max="11522" width="4.5703125" style="189" customWidth="1"/>
    <col min="11523" max="11523" width="6.85546875" style="189" customWidth="1"/>
    <col min="11524" max="11524" width="81.7109375" style="189" customWidth="1"/>
    <col min="11525" max="11525" width="37.140625" style="189" customWidth="1"/>
    <col min="11526" max="11526" width="24.7109375" style="189" customWidth="1"/>
    <col min="11527" max="11527" width="11.7109375" style="189" customWidth="1"/>
    <col min="11528" max="11528" width="12" style="189" bestFit="1" customWidth="1"/>
    <col min="11529" max="11529" width="21.7109375" style="189" customWidth="1"/>
    <col min="11530" max="11777" width="9.140625" style="189"/>
    <col min="11778" max="11778" width="4.5703125" style="189" customWidth="1"/>
    <col min="11779" max="11779" width="6.85546875" style="189" customWidth="1"/>
    <col min="11780" max="11780" width="81.7109375" style="189" customWidth="1"/>
    <col min="11781" max="11781" width="37.140625" style="189" customWidth="1"/>
    <col min="11782" max="11782" width="24.7109375" style="189" customWidth="1"/>
    <col min="11783" max="11783" width="11.7109375" style="189" customWidth="1"/>
    <col min="11784" max="11784" width="12" style="189" bestFit="1" customWidth="1"/>
    <col min="11785" max="11785" width="21.7109375" style="189" customWidth="1"/>
    <col min="11786" max="12033" width="9.140625" style="189"/>
    <col min="12034" max="12034" width="4.5703125" style="189" customWidth="1"/>
    <col min="12035" max="12035" width="6.85546875" style="189" customWidth="1"/>
    <col min="12036" max="12036" width="81.7109375" style="189" customWidth="1"/>
    <col min="12037" max="12037" width="37.140625" style="189" customWidth="1"/>
    <col min="12038" max="12038" width="24.7109375" style="189" customWidth="1"/>
    <col min="12039" max="12039" width="11.7109375" style="189" customWidth="1"/>
    <col min="12040" max="12040" width="12" style="189" bestFit="1" customWidth="1"/>
    <col min="12041" max="12041" width="21.7109375" style="189" customWidth="1"/>
    <col min="12042" max="12289" width="9.140625" style="189"/>
    <col min="12290" max="12290" width="4.5703125" style="189" customWidth="1"/>
    <col min="12291" max="12291" width="6.85546875" style="189" customWidth="1"/>
    <col min="12292" max="12292" width="81.7109375" style="189" customWidth="1"/>
    <col min="12293" max="12293" width="37.140625" style="189" customWidth="1"/>
    <col min="12294" max="12294" width="24.7109375" style="189" customWidth="1"/>
    <col min="12295" max="12295" width="11.7109375" style="189" customWidth="1"/>
    <col min="12296" max="12296" width="12" style="189" bestFit="1" customWidth="1"/>
    <col min="12297" max="12297" width="21.7109375" style="189" customWidth="1"/>
    <col min="12298" max="12545" width="9.140625" style="189"/>
    <col min="12546" max="12546" width="4.5703125" style="189" customWidth="1"/>
    <col min="12547" max="12547" width="6.85546875" style="189" customWidth="1"/>
    <col min="12548" max="12548" width="81.7109375" style="189" customWidth="1"/>
    <col min="12549" max="12549" width="37.140625" style="189" customWidth="1"/>
    <col min="12550" max="12550" width="24.7109375" style="189" customWidth="1"/>
    <col min="12551" max="12551" width="11.7109375" style="189" customWidth="1"/>
    <col min="12552" max="12552" width="12" style="189" bestFit="1" customWidth="1"/>
    <col min="12553" max="12553" width="21.7109375" style="189" customWidth="1"/>
    <col min="12554" max="12801" width="9.140625" style="189"/>
    <col min="12802" max="12802" width="4.5703125" style="189" customWidth="1"/>
    <col min="12803" max="12803" width="6.85546875" style="189" customWidth="1"/>
    <col min="12804" max="12804" width="81.7109375" style="189" customWidth="1"/>
    <col min="12805" max="12805" width="37.140625" style="189" customWidth="1"/>
    <col min="12806" max="12806" width="24.7109375" style="189" customWidth="1"/>
    <col min="12807" max="12807" width="11.7109375" style="189" customWidth="1"/>
    <col min="12808" max="12808" width="12" style="189" bestFit="1" customWidth="1"/>
    <col min="12809" max="12809" width="21.7109375" style="189" customWidth="1"/>
    <col min="12810" max="13057" width="9.140625" style="189"/>
    <col min="13058" max="13058" width="4.5703125" style="189" customWidth="1"/>
    <col min="13059" max="13059" width="6.85546875" style="189" customWidth="1"/>
    <col min="13060" max="13060" width="81.7109375" style="189" customWidth="1"/>
    <col min="13061" max="13061" width="37.140625" style="189" customWidth="1"/>
    <col min="13062" max="13062" width="24.7109375" style="189" customWidth="1"/>
    <col min="13063" max="13063" width="11.7109375" style="189" customWidth="1"/>
    <col min="13064" max="13064" width="12" style="189" bestFit="1" customWidth="1"/>
    <col min="13065" max="13065" width="21.7109375" style="189" customWidth="1"/>
    <col min="13066" max="13313" width="9.140625" style="189"/>
    <col min="13314" max="13314" width="4.5703125" style="189" customWidth="1"/>
    <col min="13315" max="13315" width="6.85546875" style="189" customWidth="1"/>
    <col min="13316" max="13316" width="81.7109375" style="189" customWidth="1"/>
    <col min="13317" max="13317" width="37.140625" style="189" customWidth="1"/>
    <col min="13318" max="13318" width="24.7109375" style="189" customWidth="1"/>
    <col min="13319" max="13319" width="11.7109375" style="189" customWidth="1"/>
    <col min="13320" max="13320" width="12" style="189" bestFit="1" customWidth="1"/>
    <col min="13321" max="13321" width="21.7109375" style="189" customWidth="1"/>
    <col min="13322" max="13569" width="9.140625" style="189"/>
    <col min="13570" max="13570" width="4.5703125" style="189" customWidth="1"/>
    <col min="13571" max="13571" width="6.85546875" style="189" customWidth="1"/>
    <col min="13572" max="13572" width="81.7109375" style="189" customWidth="1"/>
    <col min="13573" max="13573" width="37.140625" style="189" customWidth="1"/>
    <col min="13574" max="13574" width="24.7109375" style="189" customWidth="1"/>
    <col min="13575" max="13575" width="11.7109375" style="189" customWidth="1"/>
    <col min="13576" max="13576" width="12" style="189" bestFit="1" customWidth="1"/>
    <col min="13577" max="13577" width="21.7109375" style="189" customWidth="1"/>
    <col min="13578" max="13825" width="9.140625" style="189"/>
    <col min="13826" max="13826" width="4.5703125" style="189" customWidth="1"/>
    <col min="13827" max="13827" width="6.85546875" style="189" customWidth="1"/>
    <col min="13828" max="13828" width="81.7109375" style="189" customWidth="1"/>
    <col min="13829" max="13829" width="37.140625" style="189" customWidth="1"/>
    <col min="13830" max="13830" width="24.7109375" style="189" customWidth="1"/>
    <col min="13831" max="13831" width="11.7109375" style="189" customWidth="1"/>
    <col min="13832" max="13832" width="12" style="189" bestFit="1" customWidth="1"/>
    <col min="13833" max="13833" width="21.7109375" style="189" customWidth="1"/>
    <col min="13834" max="14081" width="9.140625" style="189"/>
    <col min="14082" max="14082" width="4.5703125" style="189" customWidth="1"/>
    <col min="14083" max="14083" width="6.85546875" style="189" customWidth="1"/>
    <col min="14084" max="14084" width="81.7109375" style="189" customWidth="1"/>
    <col min="14085" max="14085" width="37.140625" style="189" customWidth="1"/>
    <col min="14086" max="14086" width="24.7109375" style="189" customWidth="1"/>
    <col min="14087" max="14087" width="11.7109375" style="189" customWidth="1"/>
    <col min="14088" max="14088" width="12" style="189" bestFit="1" customWidth="1"/>
    <col min="14089" max="14089" width="21.7109375" style="189" customWidth="1"/>
    <col min="14090" max="14337" width="9.140625" style="189"/>
    <col min="14338" max="14338" width="4.5703125" style="189" customWidth="1"/>
    <col min="14339" max="14339" width="6.85546875" style="189" customWidth="1"/>
    <col min="14340" max="14340" width="81.7109375" style="189" customWidth="1"/>
    <col min="14341" max="14341" width="37.140625" style="189" customWidth="1"/>
    <col min="14342" max="14342" width="24.7109375" style="189" customWidth="1"/>
    <col min="14343" max="14343" width="11.7109375" style="189" customWidth="1"/>
    <col min="14344" max="14344" width="12" style="189" bestFit="1" customWidth="1"/>
    <col min="14345" max="14345" width="21.7109375" style="189" customWidth="1"/>
    <col min="14346" max="14593" width="9.140625" style="189"/>
    <col min="14594" max="14594" width="4.5703125" style="189" customWidth="1"/>
    <col min="14595" max="14595" width="6.85546875" style="189" customWidth="1"/>
    <col min="14596" max="14596" width="81.7109375" style="189" customWidth="1"/>
    <col min="14597" max="14597" width="37.140625" style="189" customWidth="1"/>
    <col min="14598" max="14598" width="24.7109375" style="189" customWidth="1"/>
    <col min="14599" max="14599" width="11.7109375" style="189" customWidth="1"/>
    <col min="14600" max="14600" width="12" style="189" bestFit="1" customWidth="1"/>
    <col min="14601" max="14601" width="21.7109375" style="189" customWidth="1"/>
    <col min="14602" max="14849" width="9.140625" style="189"/>
    <col min="14850" max="14850" width="4.5703125" style="189" customWidth="1"/>
    <col min="14851" max="14851" width="6.85546875" style="189" customWidth="1"/>
    <col min="14852" max="14852" width="81.7109375" style="189" customWidth="1"/>
    <col min="14853" max="14853" width="37.140625" style="189" customWidth="1"/>
    <col min="14854" max="14854" width="24.7109375" style="189" customWidth="1"/>
    <col min="14855" max="14855" width="11.7109375" style="189" customWidth="1"/>
    <col min="14856" max="14856" width="12" style="189" bestFit="1" customWidth="1"/>
    <col min="14857" max="14857" width="21.7109375" style="189" customWidth="1"/>
    <col min="14858" max="15105" width="9.140625" style="189"/>
    <col min="15106" max="15106" width="4.5703125" style="189" customWidth="1"/>
    <col min="15107" max="15107" width="6.85546875" style="189" customWidth="1"/>
    <col min="15108" max="15108" width="81.7109375" style="189" customWidth="1"/>
    <col min="15109" max="15109" width="37.140625" style="189" customWidth="1"/>
    <col min="15110" max="15110" width="24.7109375" style="189" customWidth="1"/>
    <col min="15111" max="15111" width="11.7109375" style="189" customWidth="1"/>
    <col min="15112" max="15112" width="12" style="189" bestFit="1" customWidth="1"/>
    <col min="15113" max="15113" width="21.7109375" style="189" customWidth="1"/>
    <col min="15114" max="15361" width="9.140625" style="189"/>
    <col min="15362" max="15362" width="4.5703125" style="189" customWidth="1"/>
    <col min="15363" max="15363" width="6.85546875" style="189" customWidth="1"/>
    <col min="15364" max="15364" width="81.7109375" style="189" customWidth="1"/>
    <col min="15365" max="15365" width="37.140625" style="189" customWidth="1"/>
    <col min="15366" max="15366" width="24.7109375" style="189" customWidth="1"/>
    <col min="15367" max="15367" width="11.7109375" style="189" customWidth="1"/>
    <col min="15368" max="15368" width="12" style="189" bestFit="1" customWidth="1"/>
    <col min="15369" max="15369" width="21.7109375" style="189" customWidth="1"/>
    <col min="15370" max="15617" width="9.140625" style="189"/>
    <col min="15618" max="15618" width="4.5703125" style="189" customWidth="1"/>
    <col min="15619" max="15619" width="6.85546875" style="189" customWidth="1"/>
    <col min="15620" max="15620" width="81.7109375" style="189" customWidth="1"/>
    <col min="15621" max="15621" width="37.140625" style="189" customWidth="1"/>
    <col min="15622" max="15622" width="24.7109375" style="189" customWidth="1"/>
    <col min="15623" max="15623" width="11.7109375" style="189" customWidth="1"/>
    <col min="15624" max="15624" width="12" style="189" bestFit="1" customWidth="1"/>
    <col min="15625" max="15625" width="21.7109375" style="189" customWidth="1"/>
    <col min="15626" max="15873" width="9.140625" style="189"/>
    <col min="15874" max="15874" width="4.5703125" style="189" customWidth="1"/>
    <col min="15875" max="15875" width="6.85546875" style="189" customWidth="1"/>
    <col min="15876" max="15876" width="81.7109375" style="189" customWidth="1"/>
    <col min="15877" max="15877" width="37.140625" style="189" customWidth="1"/>
    <col min="15878" max="15878" width="24.7109375" style="189" customWidth="1"/>
    <col min="15879" max="15879" width="11.7109375" style="189" customWidth="1"/>
    <col min="15880" max="15880" width="12" style="189" bestFit="1" customWidth="1"/>
    <col min="15881" max="15881" width="21.7109375" style="189" customWidth="1"/>
    <col min="15882" max="16129" width="9.140625" style="189"/>
    <col min="16130" max="16130" width="4.5703125" style="189" customWidth="1"/>
    <col min="16131" max="16131" width="6.85546875" style="189" customWidth="1"/>
    <col min="16132" max="16132" width="81.7109375" style="189" customWidth="1"/>
    <col min="16133" max="16133" width="37.140625" style="189" customWidth="1"/>
    <col min="16134" max="16134" width="24.7109375" style="189" customWidth="1"/>
    <col min="16135" max="16135" width="11.7109375" style="189" customWidth="1"/>
    <col min="16136" max="16136" width="12" style="189" bestFit="1" customWidth="1"/>
    <col min="16137" max="16137" width="21.7109375" style="189" customWidth="1"/>
    <col min="16138" max="16384" width="9.140625" style="189"/>
  </cols>
  <sheetData>
    <row r="1" spans="1:10" ht="18" customHeight="1" thickBot="1">
      <c r="A1" s="305" t="s">
        <v>3542</v>
      </c>
      <c r="B1" s="305"/>
      <c r="C1" s="305"/>
      <c r="D1" s="305"/>
      <c r="E1" s="305"/>
      <c r="F1" s="305"/>
      <c r="G1" s="305"/>
      <c r="H1" s="305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4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4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4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4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4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4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4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4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4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24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4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06" t="s">
        <v>5080</v>
      </c>
      <c r="B615" s="306"/>
      <c r="C615" s="306"/>
      <c r="D615" s="306"/>
      <c r="E615" s="306"/>
      <c r="F615" s="306"/>
      <c r="G615" s="306"/>
      <c r="H615" s="306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297" t="s">
        <v>5271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08006</v>
      </c>
      <c r="B3" s="81" t="str">
        <f>IF(E3="","",VLOOKUP('OPĆI DIO'!$C$3,'OPĆI DIO'!$L$6:$U$138,9,FALSE))</f>
        <v>Sveučilišta i veleučilišta u Republici Hrvatskoj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122">
        <v>616470</v>
      </c>
      <c r="H3" s="122">
        <v>619196</v>
      </c>
      <c r="I3" s="122">
        <v>621935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08006</v>
      </c>
      <c r="B4" s="81" t="str">
        <f>IF(E4="","",VLOOKUP('OPĆI DIO'!$C$3,'OPĆI DIO'!$L$6:$U$138,9,FALSE))</f>
        <v>Sveučilišta i veleučilišta u Republici Hrvatskoj</v>
      </c>
      <c r="C4" s="124">
        <f t="shared" si="0"/>
        <v>31</v>
      </c>
      <c r="D4" s="80" t="str">
        <f t="shared" si="1"/>
        <v>Vlastiti prihodi</v>
      </c>
      <c r="E4" s="89">
        <v>641310031</v>
      </c>
      <c r="F4" s="128" t="str">
        <f t="shared" si="2"/>
        <v>Kamate na oročena sredstva izvor 31</v>
      </c>
      <c r="G4" s="122">
        <v>133</v>
      </c>
      <c r="H4" s="122">
        <v>133</v>
      </c>
      <c r="I4" s="122">
        <v>133</v>
      </c>
      <c r="J4" s="89"/>
      <c r="L4" t="str">
        <f t="shared" ref="L4:L67" si="3">LEFT(E4,2)</f>
        <v>64</v>
      </c>
      <c r="M4" t="str">
        <f t="shared" ref="M4:M67" si="4">LEFT(E4,3)</f>
        <v>641</v>
      </c>
    </row>
    <row r="5" spans="1:23">
      <c r="A5" s="81" t="str">
        <f>IF(E5="","",VLOOKUP('OPĆI DIO'!$C$3,'OPĆI DIO'!$L$6:$U$138,10,FALSE))</f>
        <v>08006</v>
      </c>
      <c r="B5" s="81" t="str">
        <f>IF(E5="","",VLOOKUP('OPĆI DIO'!$C$3,'OPĆI DIO'!$L$6:$U$138,9,FALSE))</f>
        <v>Sveučilišta i veleučilišta u Republici Hrvatskoj</v>
      </c>
      <c r="C5" s="124">
        <f t="shared" si="0"/>
        <v>31</v>
      </c>
      <c r="D5" s="80" t="str">
        <f t="shared" si="1"/>
        <v>Vlastiti prihodi</v>
      </c>
      <c r="E5" s="89">
        <v>6614</v>
      </c>
      <c r="F5" s="128" t="str">
        <f t="shared" si="2"/>
        <v>Prihodi od prodanih proizvoda i robe</v>
      </c>
      <c r="G5" s="122">
        <v>700</v>
      </c>
      <c r="H5" s="122">
        <v>700</v>
      </c>
      <c r="I5" s="122">
        <v>700</v>
      </c>
      <c r="J5" s="89"/>
      <c r="L5" t="str">
        <f t="shared" si="3"/>
        <v>66</v>
      </c>
      <c r="M5" t="str">
        <f t="shared" si="4"/>
        <v>661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08006</v>
      </c>
      <c r="B6" s="81" t="str">
        <f>IF(E6="","",VLOOKUP('OPĆI DIO'!$C$3,'OPĆI DIO'!$L$6:$U$138,9,FALSE))</f>
        <v>Sveučilišta i veleučilišta u Republici Hrvatskoj</v>
      </c>
      <c r="C6" s="124">
        <f t="shared" si="0"/>
        <v>31</v>
      </c>
      <c r="D6" s="80" t="str">
        <f t="shared" si="1"/>
        <v>Vlastiti prihodi</v>
      </c>
      <c r="E6" s="89">
        <v>6615</v>
      </c>
      <c r="F6" s="128" t="str">
        <f t="shared" si="2"/>
        <v>Prihodi od pruženih usluga</v>
      </c>
      <c r="G6" s="122">
        <v>75303</v>
      </c>
      <c r="H6" s="122">
        <v>75303</v>
      </c>
      <c r="I6" s="122">
        <v>75303</v>
      </c>
      <c r="J6" s="89"/>
      <c r="L6" t="str">
        <f t="shared" si="3"/>
        <v>66</v>
      </c>
      <c r="M6" t="str">
        <f t="shared" si="4"/>
        <v>661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>08006</v>
      </c>
      <c r="B7" s="81" t="str">
        <f>IF(E7="","",VLOOKUP('OPĆI DIO'!$C$3,'OPĆI DIO'!$L$6:$U$138,9,FALSE))</f>
        <v>Sveučilišta i veleučilišta u Republici Hrvatskoj</v>
      </c>
      <c r="C7" s="124">
        <f t="shared" si="0"/>
        <v>43</v>
      </c>
      <c r="D7" s="80" t="str">
        <f t="shared" si="1"/>
        <v>Ostali prihodi za posebne namjene</v>
      </c>
      <c r="E7" s="89">
        <v>65268</v>
      </c>
      <c r="F7" s="128" t="str">
        <f t="shared" si="2"/>
        <v xml:space="preserve">Ostali prihodi za posebne namjene </v>
      </c>
      <c r="G7" s="122">
        <v>6704</v>
      </c>
      <c r="H7" s="122">
        <v>8893</v>
      </c>
      <c r="I7" s="122">
        <v>9893</v>
      </c>
      <c r="J7" s="89"/>
      <c r="L7" t="str">
        <f t="shared" si="3"/>
        <v>65</v>
      </c>
      <c r="M7" t="str">
        <f t="shared" si="4"/>
        <v>652</v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>08006</v>
      </c>
      <c r="B8" s="81" t="str">
        <f>IF(E8="","",VLOOKUP('OPĆI DIO'!$C$3,'OPĆI DIO'!$L$6:$U$138,9,FALSE))</f>
        <v>Sveučilišta i veleučilišta u Republici Hrvatskoj</v>
      </c>
      <c r="C8" s="124">
        <f t="shared" si="0"/>
        <v>43</v>
      </c>
      <c r="D8" s="80" t="str">
        <f t="shared" si="1"/>
        <v>Ostali prihodi za posebne namjene</v>
      </c>
      <c r="E8" s="89">
        <v>681910043</v>
      </c>
      <c r="F8" s="128" t="str">
        <f t="shared" si="2"/>
        <v>Ostale nespomenute kazne izvor 43</v>
      </c>
      <c r="G8" s="122">
        <v>2388</v>
      </c>
      <c r="H8" s="122">
        <v>2388</v>
      </c>
      <c r="I8" s="122">
        <v>2388</v>
      </c>
      <c r="J8" s="89"/>
      <c r="L8" t="str">
        <f t="shared" si="3"/>
        <v>68</v>
      </c>
      <c r="M8" t="str">
        <f t="shared" si="4"/>
        <v>681</v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>08006</v>
      </c>
      <c r="B9" s="81" t="str">
        <f>IF(E9="","",VLOOKUP('OPĆI DIO'!$C$3,'OPĆI DIO'!$L$6:$U$138,9,FALSE))</f>
        <v>Sveučilišta i veleučilišta u Republici Hrvatskoj</v>
      </c>
      <c r="C9" s="124">
        <f t="shared" si="0"/>
        <v>43</v>
      </c>
      <c r="D9" s="80" t="str">
        <f t="shared" si="1"/>
        <v>Ostali prihodi za posebne namjene</v>
      </c>
      <c r="E9" s="89">
        <v>683110043</v>
      </c>
      <c r="F9" s="128" t="str">
        <f t="shared" si="2"/>
        <v>Ostali prihodi izvor 43</v>
      </c>
      <c r="G9" s="122">
        <v>132</v>
      </c>
      <c r="H9" s="122">
        <v>132</v>
      </c>
      <c r="I9" s="122">
        <v>132</v>
      </c>
      <c r="J9" s="89"/>
      <c r="L9" t="str">
        <f t="shared" si="3"/>
        <v>68</v>
      </c>
      <c r="M9" t="str">
        <f t="shared" si="4"/>
        <v>683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>08006</v>
      </c>
      <c r="B10" s="81" t="str">
        <f>IF(E10="","",VLOOKUP('OPĆI DIO'!$C$3,'OPĆI DIO'!$L$6:$U$138,9,FALSE))</f>
        <v>Sveučilišta i veleučilišta u Republici Hrvatskoj</v>
      </c>
      <c r="C10" s="124">
        <f t="shared" si="0"/>
        <v>52</v>
      </c>
      <c r="D10" s="80" t="str">
        <f t="shared" si="1"/>
        <v xml:space="preserve">Ostale pomoći i darovnice </v>
      </c>
      <c r="E10" s="89">
        <v>6361</v>
      </c>
      <c r="F10" s="128" t="str">
        <f t="shared" si="2"/>
        <v>Tekuće pomoći proračunskim korisnicima iz proračuna JLP(R)S koji im nije nadležan</v>
      </c>
      <c r="G10" s="122">
        <v>5442</v>
      </c>
      <c r="H10" s="122">
        <v>5442</v>
      </c>
      <c r="I10" s="122">
        <v>5442</v>
      </c>
      <c r="J10" s="89"/>
      <c r="L10" t="str">
        <f t="shared" si="3"/>
        <v>63</v>
      </c>
      <c r="M10" t="str">
        <f t="shared" si="4"/>
        <v>636</v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>08006</v>
      </c>
      <c r="B11" s="81" t="str">
        <f>IF(E11="","",VLOOKUP('OPĆI DIO'!$C$3,'OPĆI DIO'!$L$6:$U$138,9,FALSE))</f>
        <v>Sveučilišta i veleučilišta u Republici Hrvatskoj</v>
      </c>
      <c r="C11" s="124">
        <f t="shared" si="0"/>
        <v>52</v>
      </c>
      <c r="D11" s="80" t="str">
        <f t="shared" si="1"/>
        <v xml:space="preserve">Ostale pomoći i darovnice </v>
      </c>
      <c r="E11" s="89">
        <v>6391</v>
      </c>
      <c r="F11" s="128" t="str">
        <f t="shared" si="2"/>
        <v>Tekući prijenosi između proračunskih korisnika istog proračuna</v>
      </c>
      <c r="G11" s="122">
        <v>53089</v>
      </c>
      <c r="H11" s="122">
        <v>53089</v>
      </c>
      <c r="I11" s="122">
        <v>53089</v>
      </c>
      <c r="J11" s="89" t="s">
        <v>5280</v>
      </c>
      <c r="L11" t="str">
        <f t="shared" si="3"/>
        <v>63</v>
      </c>
      <c r="M11" t="str">
        <f t="shared" si="4"/>
        <v>639</v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>08006</v>
      </c>
      <c r="B12" s="81" t="str">
        <f>IF(E12="","",VLOOKUP('OPĆI DIO'!$C$3,'OPĆI DIO'!$L$6:$U$138,9,FALSE))</f>
        <v>Sveučilišta i veleučilišta u Republici Hrvatskoj</v>
      </c>
      <c r="C12" s="124">
        <f t="shared" si="0"/>
        <v>61</v>
      </c>
      <c r="D12" s="80" t="str">
        <f t="shared" si="1"/>
        <v xml:space="preserve">Donacije </v>
      </c>
      <c r="E12" s="89">
        <v>663210000</v>
      </c>
      <c r="F12" s="128" t="str">
        <f t="shared" si="2"/>
        <v>Kapitalne donacije od fizičkih osoba</v>
      </c>
      <c r="G12" s="122">
        <v>5000</v>
      </c>
      <c r="H12" s="122">
        <v>5000</v>
      </c>
      <c r="I12" s="122">
        <v>5000</v>
      </c>
      <c r="J12" s="89"/>
      <c r="L12" t="str">
        <f t="shared" si="3"/>
        <v>66</v>
      </c>
      <c r="M12" t="str">
        <f t="shared" si="4"/>
        <v>663</v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58089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90" zoomScaleNormal="90" workbookViewId="0">
      <pane ySplit="2" topLeftCell="A3" activePane="bottomLeft" state="frozen"/>
      <selection pane="bottomLeft" activeCell="J9" sqref="J9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8.5703125" customWidth="1"/>
    <col min="10" max="10" width="16.42578125" style="7" customWidth="1"/>
    <col min="11" max="11" width="15.7109375" style="7" customWidth="1"/>
    <col min="12" max="12" width="15.140625" style="7" customWidth="1"/>
    <col min="13" max="13" width="46.42578125" style="7" customWidth="1"/>
    <col min="14" max="14" width="13.7109375" customWidth="1"/>
    <col min="15" max="19" width="9.140625" hidden="1" customWidth="1"/>
    <col min="20" max="20" width="46.5703125" hidden="1" customWidth="1"/>
    <col min="21" max="22" width="9.140625" hidden="1" customWidth="1"/>
    <col min="23" max="23" width="58.85546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40625" hidden="1"/>
  </cols>
  <sheetData>
    <row r="1" spans="1:33" ht="35.25" customHeight="1">
      <c r="A1" s="297" t="s">
        <v>5272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08006</v>
      </c>
      <c r="B3" s="85" t="str">
        <f>IF(C3="","",VLOOKUP('OPĆI DIO'!$C$3,'OPĆI DIO'!$L$6:$U$138,9,FALSE))</f>
        <v>Sveučilišta i veleučilišta u Republici Hrvatskoj</v>
      </c>
      <c r="C3" s="90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58</v>
      </c>
      <c r="H3" s="85" t="str">
        <f>IFERROR(VLOOKUP(G3,$AB$6:$AC$327,2,FALSE),"")</f>
        <v>REDOVNA DJELATNOST SVEUČILIŠTA U RIJECI</v>
      </c>
      <c r="I3" s="85" t="str">
        <f>IFERROR(VLOOKUP(G3,$AB$6:$AF$327,3,FALSE),"")</f>
        <v>0942</v>
      </c>
      <c r="J3" s="122">
        <v>480607</v>
      </c>
      <c r="K3" s="122">
        <v>483333</v>
      </c>
      <c r="L3" s="122">
        <v>486072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94</v>
      </c>
    </row>
    <row r="4" spans="1:33">
      <c r="A4" s="85" t="str">
        <f>IF(C4="","",VLOOKUP('OPĆI DIO'!$C$3,'OPĆI DIO'!$L$6:$U$138,10,FALSE))</f>
        <v>08006</v>
      </c>
      <c r="B4" s="85" t="str">
        <f>IF(C4="","",VLOOKUP('OPĆI DIO'!$C$3,'OPĆI DIO'!$L$6:$U$138,9,FALSE))</f>
        <v>Sveučilišta i veleučilišta u Republici Hrvatskoj</v>
      </c>
      <c r="C4" s="90">
        <v>11</v>
      </c>
      <c r="D4" s="85" t="str">
        <f t="shared" ref="D4:D66" si="1">IFERROR(VLOOKUP(C4,$S$6:$T$24,2,FALSE),"")</f>
        <v>Opći prihodi i primici</v>
      </c>
      <c r="E4" s="90">
        <v>3132</v>
      </c>
      <c r="F4" s="85" t="str">
        <f t="shared" ref="F4:F67" si="2">IFERROR(VLOOKUP(E4,$V$5:$X$129,2,FALSE),"")</f>
        <v>Doprinosi za obvezno zdravstveno osiguranje</v>
      </c>
      <c r="G4" s="123" t="s">
        <v>58</v>
      </c>
      <c r="H4" s="85" t="str">
        <f t="shared" ref="H4:H67" si="3">IFERROR(VLOOKUP(G4,$AB$6:$AC$327,2,FALSE),"")</f>
        <v>REDOVNA DJELATNOST SVEUČILIŠTA U RIJECI</v>
      </c>
      <c r="I4" s="85" t="str">
        <f t="shared" ref="I4:I67" si="4">IFERROR(VLOOKUP(G4,$AB$6:$AF$327,3,FALSE),"")</f>
        <v>0942</v>
      </c>
      <c r="J4" s="122">
        <v>68055</v>
      </c>
      <c r="K4" s="122">
        <v>68055</v>
      </c>
      <c r="L4" s="122">
        <v>68055</v>
      </c>
      <c r="M4" s="89"/>
      <c r="O4" t="str">
        <f t="shared" ref="O4:O67" si="5">LEFT(E4,3)</f>
        <v>313</v>
      </c>
      <c r="P4" t="str">
        <f t="shared" ref="P4:P67" si="6">LEFT(E4,2)</f>
        <v>31</v>
      </c>
      <c r="Q4" t="str">
        <f t="shared" ref="Q4:Q67" si="7">LEFT(C4,3)</f>
        <v>11</v>
      </c>
      <c r="R4" t="str">
        <f t="shared" ref="R4:R67" si="8">MID(I4,2,2)</f>
        <v>94</v>
      </c>
      <c r="V4" s="86"/>
      <c r="W4" s="86"/>
    </row>
    <row r="5" spans="1:33">
      <c r="A5" s="85" t="str">
        <f>IF(C5="","",VLOOKUP('OPĆI DIO'!$C$3,'OPĆI DIO'!$L$6:$U$138,10,FALSE))</f>
        <v>08006</v>
      </c>
      <c r="B5" s="85" t="str">
        <f>IF(C5="","",VLOOKUP('OPĆI DIO'!$C$3,'OPĆI DIO'!$L$6:$U$138,9,FALSE))</f>
        <v>Sveučilišta i veleučilišta u Republici Hrvatskoj</v>
      </c>
      <c r="C5" s="90">
        <v>11</v>
      </c>
      <c r="D5" s="85" t="str">
        <f t="shared" si="1"/>
        <v>Opći prihodi i primici</v>
      </c>
      <c r="E5" s="90">
        <v>3121</v>
      </c>
      <c r="F5" s="85" t="str">
        <f t="shared" si="2"/>
        <v>Ostali rashodi za zaposlene</v>
      </c>
      <c r="G5" s="123" t="s">
        <v>58</v>
      </c>
      <c r="H5" s="85" t="str">
        <f t="shared" si="3"/>
        <v>REDOVNA DJELATNOST SVEUČILIŠTA U RIJECI</v>
      </c>
      <c r="I5" s="85" t="str">
        <f t="shared" si="4"/>
        <v>0942</v>
      </c>
      <c r="J5" s="122">
        <v>14263</v>
      </c>
      <c r="K5" s="122">
        <v>14263</v>
      </c>
      <c r="L5" s="122">
        <v>14263</v>
      </c>
      <c r="M5" s="89"/>
      <c r="O5" t="str">
        <f t="shared" si="5"/>
        <v>312</v>
      </c>
      <c r="P5" t="str">
        <f t="shared" si="6"/>
        <v>31</v>
      </c>
      <c r="Q5" t="str">
        <f t="shared" si="7"/>
        <v>11</v>
      </c>
      <c r="R5" t="str">
        <f t="shared" si="8"/>
        <v>94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08006</v>
      </c>
      <c r="B6" s="85" t="str">
        <f>IF(C6="","",VLOOKUP('OPĆI DIO'!$C$3,'OPĆI DIO'!$L$6:$U$138,9,FALSE))</f>
        <v>Sveučilišta i veleučilišta u Republici Hrvatskoj</v>
      </c>
      <c r="C6" s="90">
        <v>11</v>
      </c>
      <c r="D6" s="85" t="str">
        <f t="shared" si="1"/>
        <v>Opći prihodi i primici</v>
      </c>
      <c r="E6" s="90">
        <v>3212</v>
      </c>
      <c r="F6" s="85" t="str">
        <f t="shared" si="2"/>
        <v>Naknade za prijevoz, za rad na terenu i odvojeni život</v>
      </c>
      <c r="G6" s="123" t="s">
        <v>58</v>
      </c>
      <c r="H6" s="85" t="str">
        <f t="shared" si="3"/>
        <v>REDOVNA DJELATNOST SVEUČILIŠTA U RIJECI</v>
      </c>
      <c r="I6" s="85" t="str">
        <f t="shared" si="4"/>
        <v>0942</v>
      </c>
      <c r="J6" s="122">
        <v>17792</v>
      </c>
      <c r="K6" s="122">
        <v>17792</v>
      </c>
      <c r="L6" s="122">
        <v>17792</v>
      </c>
      <c r="M6" s="89"/>
      <c r="O6" t="str">
        <f t="shared" si="5"/>
        <v>321</v>
      </c>
      <c r="P6" t="str">
        <f t="shared" si="6"/>
        <v>32</v>
      </c>
      <c r="Q6" t="str">
        <f t="shared" si="7"/>
        <v>11</v>
      </c>
      <c r="R6" t="str">
        <f t="shared" si="8"/>
        <v>94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>08006</v>
      </c>
      <c r="B7" s="85" t="str">
        <f>IF(C7="","",VLOOKUP('OPĆI DIO'!$C$3,'OPĆI DIO'!$L$6:$U$138,9,FALSE))</f>
        <v>Sveučilišta i veleučilišta u Republici Hrvatskoj</v>
      </c>
      <c r="C7" s="90">
        <v>11</v>
      </c>
      <c r="D7" s="85" t="str">
        <f t="shared" si="1"/>
        <v>Opći prihodi i primici</v>
      </c>
      <c r="E7" s="90">
        <v>3236</v>
      </c>
      <c r="F7" s="85" t="str">
        <f t="shared" si="2"/>
        <v>Zdravstvene i veterinarske usluge</v>
      </c>
      <c r="G7" s="123" t="s">
        <v>58</v>
      </c>
      <c r="H7" s="85" t="str">
        <f t="shared" si="3"/>
        <v>REDOVNA DJELATNOST SVEUČILIŠTA U RIJECI</v>
      </c>
      <c r="I7" s="85" t="str">
        <f t="shared" si="4"/>
        <v>0942</v>
      </c>
      <c r="J7" s="122">
        <v>1597</v>
      </c>
      <c r="K7" s="122">
        <v>1597</v>
      </c>
      <c r="L7" s="122">
        <v>1597</v>
      </c>
      <c r="M7" s="89"/>
      <c r="O7" t="str">
        <f t="shared" si="5"/>
        <v>323</v>
      </c>
      <c r="P7" t="str">
        <f t="shared" si="6"/>
        <v>32</v>
      </c>
      <c r="Q7" t="str">
        <f t="shared" si="7"/>
        <v>11</v>
      </c>
      <c r="R7" t="str">
        <f t="shared" si="8"/>
        <v>94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08006</v>
      </c>
      <c r="B8" s="85" t="str">
        <f>IF(C8="","",VLOOKUP('OPĆI DIO'!$C$3,'OPĆI DIO'!$L$6:$U$138,9,FALSE))</f>
        <v>Sveučilišta i veleučilišta u Republici Hrvatskoj</v>
      </c>
      <c r="C8" s="90">
        <v>11</v>
      </c>
      <c r="D8" s="85" t="str">
        <f t="shared" si="1"/>
        <v>Opći prihodi i primici</v>
      </c>
      <c r="E8" s="90">
        <v>3295</v>
      </c>
      <c r="F8" s="85" t="str">
        <f t="shared" si="2"/>
        <v>Pristojbe i naknade</v>
      </c>
      <c r="G8" s="123" t="s">
        <v>58</v>
      </c>
      <c r="H8" s="85" t="str">
        <f t="shared" si="3"/>
        <v>REDOVNA DJELATNOST SVEUČILIŠTA U RIJECI</v>
      </c>
      <c r="I8" s="85" t="str">
        <f t="shared" si="4"/>
        <v>0942</v>
      </c>
      <c r="J8" s="122">
        <v>1482</v>
      </c>
      <c r="K8" s="122">
        <v>1482</v>
      </c>
      <c r="L8" s="122">
        <v>1482</v>
      </c>
      <c r="M8" s="89"/>
      <c r="O8" t="str">
        <f t="shared" si="5"/>
        <v>329</v>
      </c>
      <c r="P8" t="str">
        <f t="shared" si="6"/>
        <v>32</v>
      </c>
      <c r="Q8" t="str">
        <f t="shared" si="7"/>
        <v>11</v>
      </c>
      <c r="R8" t="str">
        <f t="shared" si="8"/>
        <v>94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08006</v>
      </c>
      <c r="B9" s="85" t="str">
        <f>IF(C9="","",VLOOKUP('OPĆI DIO'!$C$3,'OPĆI DIO'!$L$6:$U$138,9,FALSE))</f>
        <v>Sveučilišta i veleučilišta u Republici Hrvatskoj</v>
      </c>
      <c r="C9" s="90">
        <v>11</v>
      </c>
      <c r="D9" s="85" t="str">
        <f t="shared" si="1"/>
        <v>Opći prihodi i primici</v>
      </c>
      <c r="E9" s="90">
        <v>3213</v>
      </c>
      <c r="F9" s="85" t="str">
        <f t="shared" si="2"/>
        <v>Stručno usavršavanje zaposlenika</v>
      </c>
      <c r="G9" s="123" t="s">
        <v>673</v>
      </c>
      <c r="H9" s="85" t="str">
        <f t="shared" si="3"/>
        <v>PROGRAMSKO FINANCIRANJE JAVNIH VISOKIH UČILIŠTA</v>
      </c>
      <c r="I9" s="85" t="str">
        <f t="shared" si="4"/>
        <v>0942</v>
      </c>
      <c r="J9" s="122">
        <v>500</v>
      </c>
      <c r="K9" s="122">
        <v>500</v>
      </c>
      <c r="L9" s="122">
        <v>500</v>
      </c>
      <c r="M9" s="89"/>
      <c r="O9" t="str">
        <f t="shared" si="5"/>
        <v>321</v>
      </c>
      <c r="P9" t="str">
        <f t="shared" si="6"/>
        <v>32</v>
      </c>
      <c r="Q9" t="str">
        <f t="shared" si="7"/>
        <v>11</v>
      </c>
      <c r="R9" t="str">
        <f t="shared" si="8"/>
        <v>94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08006</v>
      </c>
      <c r="B10" s="85" t="str">
        <f>IF(C10="","",VLOOKUP('OPĆI DIO'!$C$3,'OPĆI DIO'!$L$6:$U$138,9,FALSE))</f>
        <v>Sveučilišta i veleučilišta u Republici Hrvatskoj</v>
      </c>
      <c r="C10" s="90">
        <v>11</v>
      </c>
      <c r="D10" s="85" t="str">
        <f t="shared" si="1"/>
        <v>Opći prihodi i primici</v>
      </c>
      <c r="E10" s="90">
        <v>3221</v>
      </c>
      <c r="F10" s="85" t="str">
        <f t="shared" si="2"/>
        <v>Uredski materijal i ostali materijalni rashodi</v>
      </c>
      <c r="G10" s="123" t="s">
        <v>673</v>
      </c>
      <c r="H10" s="85" t="str">
        <f t="shared" si="3"/>
        <v>PROGRAMSKO FINANCIRANJE JAVNIH VISOKIH UČILIŠTA</v>
      </c>
      <c r="I10" s="85" t="str">
        <f t="shared" si="4"/>
        <v>0942</v>
      </c>
      <c r="J10" s="122">
        <v>1460</v>
      </c>
      <c r="K10" s="122">
        <v>1460</v>
      </c>
      <c r="L10" s="122">
        <v>1460</v>
      </c>
      <c r="M10" s="89"/>
      <c r="O10" t="str">
        <f t="shared" si="5"/>
        <v>322</v>
      </c>
      <c r="P10" t="str">
        <f t="shared" si="6"/>
        <v>32</v>
      </c>
      <c r="Q10" t="str">
        <f t="shared" si="7"/>
        <v>11</v>
      </c>
      <c r="R10" t="str">
        <f t="shared" si="8"/>
        <v>94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08006</v>
      </c>
      <c r="B11" s="85" t="str">
        <f>IF(C11="","",VLOOKUP('OPĆI DIO'!$C$3,'OPĆI DIO'!$L$6:$U$138,9,FALSE))</f>
        <v>Sveučilišta i veleučilišta u Republici Hrvatskoj</v>
      </c>
      <c r="C11" s="90">
        <v>11</v>
      </c>
      <c r="D11" s="85" t="str">
        <f t="shared" si="1"/>
        <v>Opći prihodi i primici</v>
      </c>
      <c r="E11" s="90">
        <v>3223</v>
      </c>
      <c r="F11" s="85" t="str">
        <f t="shared" si="2"/>
        <v>Energija</v>
      </c>
      <c r="G11" s="123" t="s">
        <v>673</v>
      </c>
      <c r="H11" s="85" t="str">
        <f t="shared" si="3"/>
        <v>PROGRAMSKO FINANCIRANJE JAVNIH VISOKIH UČILIŠTA</v>
      </c>
      <c r="I11" s="85" t="str">
        <f t="shared" si="4"/>
        <v>0942</v>
      </c>
      <c r="J11" s="122">
        <v>18542</v>
      </c>
      <c r="K11" s="122">
        <v>18542</v>
      </c>
      <c r="L11" s="122">
        <v>18542</v>
      </c>
      <c r="M11" s="89"/>
      <c r="O11" t="str">
        <f t="shared" si="5"/>
        <v>322</v>
      </c>
      <c r="P11" t="str">
        <f t="shared" si="6"/>
        <v>32</v>
      </c>
      <c r="Q11" t="str">
        <f t="shared" si="7"/>
        <v>11</v>
      </c>
      <c r="R11" t="str">
        <f t="shared" si="8"/>
        <v>94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08006</v>
      </c>
      <c r="B12" s="85" t="str">
        <f>IF(C12="","",VLOOKUP('OPĆI DIO'!$C$3,'OPĆI DIO'!$L$6:$U$138,9,FALSE))</f>
        <v>Sveučilišta i veleučilišta u Republici Hrvatskoj</v>
      </c>
      <c r="C12" s="90">
        <v>11</v>
      </c>
      <c r="D12" s="85" t="str">
        <f t="shared" si="1"/>
        <v>Opći prihodi i primici</v>
      </c>
      <c r="E12" s="90">
        <v>3231</v>
      </c>
      <c r="F12" s="85" t="str">
        <f t="shared" si="2"/>
        <v>Usluge telefona, pošte i prijevoza</v>
      </c>
      <c r="G12" s="123" t="s">
        <v>673</v>
      </c>
      <c r="H12" s="85" t="str">
        <f t="shared" si="3"/>
        <v>PROGRAMSKO FINANCIRANJE JAVNIH VISOKIH UČILIŠTA</v>
      </c>
      <c r="I12" s="85" t="str">
        <f t="shared" si="4"/>
        <v>0942</v>
      </c>
      <c r="J12" s="122">
        <v>1600</v>
      </c>
      <c r="K12" s="122">
        <v>1600</v>
      </c>
      <c r="L12" s="122">
        <v>1600</v>
      </c>
      <c r="M12" s="89"/>
      <c r="O12" t="str">
        <f t="shared" si="5"/>
        <v>323</v>
      </c>
      <c r="P12" t="str">
        <f t="shared" si="6"/>
        <v>32</v>
      </c>
      <c r="Q12" t="str">
        <f t="shared" si="7"/>
        <v>11</v>
      </c>
      <c r="R12" t="str">
        <f t="shared" si="8"/>
        <v>94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08006</v>
      </c>
      <c r="B13" s="85" t="str">
        <f>IF(C13="","",VLOOKUP('OPĆI DIO'!$C$3,'OPĆI DIO'!$L$6:$U$138,9,FALSE))</f>
        <v>Sveučilišta i veleučilišta u Republici Hrvatskoj</v>
      </c>
      <c r="C13" s="90">
        <v>11</v>
      </c>
      <c r="D13" s="85" t="str">
        <f t="shared" si="1"/>
        <v>Opći prihodi i primici</v>
      </c>
      <c r="E13" s="90">
        <v>3234</v>
      </c>
      <c r="F13" s="85" t="str">
        <f t="shared" si="2"/>
        <v>Komunalne usluge</v>
      </c>
      <c r="G13" s="123" t="s">
        <v>673</v>
      </c>
      <c r="H13" s="85" t="str">
        <f t="shared" si="3"/>
        <v>PROGRAMSKO FINANCIRANJE JAVNIH VISOKIH UČILIŠTA</v>
      </c>
      <c r="I13" s="85" t="str">
        <f t="shared" si="4"/>
        <v>0942</v>
      </c>
      <c r="J13" s="122">
        <v>10572</v>
      </c>
      <c r="K13" s="122">
        <v>10572</v>
      </c>
      <c r="L13" s="122">
        <v>10572</v>
      </c>
      <c r="M13" s="89"/>
      <c r="O13" t="str">
        <f t="shared" si="5"/>
        <v>323</v>
      </c>
      <c r="P13" t="str">
        <f t="shared" si="6"/>
        <v>32</v>
      </c>
      <c r="Q13" t="str">
        <f t="shared" si="7"/>
        <v>11</v>
      </c>
      <c r="R13" t="str">
        <f t="shared" si="8"/>
        <v>94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08006</v>
      </c>
      <c r="B14" s="85" t="str">
        <f>IF(C14="","",VLOOKUP('OPĆI DIO'!$C$3,'OPĆI DIO'!$L$6:$U$138,9,FALSE))</f>
        <v>Sveučilišta i veleučilišta u Republici Hrvatskoj</v>
      </c>
      <c r="C14" s="90">
        <v>31</v>
      </c>
      <c r="D14" s="85" t="str">
        <f t="shared" si="1"/>
        <v>Vlastiti prihodi</v>
      </c>
      <c r="E14" s="90">
        <v>3121</v>
      </c>
      <c r="F14" s="85" t="str">
        <f t="shared" si="2"/>
        <v>Ostali rashodi za zaposlene</v>
      </c>
      <c r="G14" s="123" t="s">
        <v>174</v>
      </c>
      <c r="H14" s="85" t="str">
        <f t="shared" si="3"/>
        <v>REDOVNA DJELATNOST SVEUČILIŠTA U RIJECI (IZ EVIDENCIJSKIH PRIHODA)</v>
      </c>
      <c r="I14" s="85" t="str">
        <f t="shared" si="4"/>
        <v>0942</v>
      </c>
      <c r="J14" s="122">
        <v>6769</v>
      </c>
      <c r="K14" s="122">
        <v>6769</v>
      </c>
      <c r="L14" s="122">
        <v>6769</v>
      </c>
      <c r="M14" s="89"/>
      <c r="O14" t="str">
        <f t="shared" si="5"/>
        <v>312</v>
      </c>
      <c r="P14" t="str">
        <f t="shared" si="6"/>
        <v>31</v>
      </c>
      <c r="Q14" t="str">
        <f t="shared" si="7"/>
        <v>31</v>
      </c>
      <c r="R14" t="str">
        <f t="shared" si="8"/>
        <v>94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08006</v>
      </c>
      <c r="B15" s="85" t="str">
        <f>IF(C15="","",VLOOKUP('OPĆI DIO'!$C$3,'OPĆI DIO'!$L$6:$U$138,9,FALSE))</f>
        <v>Sveučilišta i veleučilišta u Republici Hrvatskoj</v>
      </c>
      <c r="C15" s="90">
        <v>31</v>
      </c>
      <c r="D15" s="85" t="str">
        <f t="shared" si="1"/>
        <v>Vlastiti prihodi</v>
      </c>
      <c r="E15" s="90">
        <v>3211</v>
      </c>
      <c r="F15" s="85" t="str">
        <f t="shared" si="2"/>
        <v>Službena putovanja</v>
      </c>
      <c r="G15" s="123" t="s">
        <v>174</v>
      </c>
      <c r="H15" s="85" t="str">
        <f t="shared" si="3"/>
        <v>REDOVNA DJELATNOST SVEUČILIŠTA U RIJECI (IZ EVIDENCIJSKIH PRIHODA)</v>
      </c>
      <c r="I15" s="85" t="str">
        <f t="shared" si="4"/>
        <v>0942</v>
      </c>
      <c r="J15" s="122">
        <v>1327</v>
      </c>
      <c r="K15" s="122">
        <v>1327</v>
      </c>
      <c r="L15" s="122">
        <v>1327</v>
      </c>
      <c r="M15" s="89"/>
      <c r="O15" t="str">
        <f t="shared" si="5"/>
        <v>321</v>
      </c>
      <c r="P15" t="str">
        <f t="shared" si="6"/>
        <v>32</v>
      </c>
      <c r="Q15" t="str">
        <f t="shared" si="7"/>
        <v>31</v>
      </c>
      <c r="R15" t="str">
        <f t="shared" si="8"/>
        <v>94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08006</v>
      </c>
      <c r="B16" s="85" t="str">
        <f>IF(C16="","",VLOOKUP('OPĆI DIO'!$C$3,'OPĆI DIO'!$L$6:$U$138,9,FALSE))</f>
        <v>Sveučilišta i veleučilišta u Republici Hrvatskoj</v>
      </c>
      <c r="C16" s="90">
        <v>31</v>
      </c>
      <c r="D16" s="85" t="str">
        <f t="shared" si="1"/>
        <v>Vlastiti prihodi</v>
      </c>
      <c r="E16" s="90">
        <v>3213</v>
      </c>
      <c r="F16" s="85" t="str">
        <f t="shared" si="2"/>
        <v>Stručno usavršavanje zaposlenika</v>
      </c>
      <c r="G16" s="123" t="s">
        <v>174</v>
      </c>
      <c r="H16" s="85" t="str">
        <f t="shared" si="3"/>
        <v>REDOVNA DJELATNOST SVEUČILIŠTA U RIJECI (IZ EVIDENCIJSKIH PRIHODA)</v>
      </c>
      <c r="I16" s="85" t="str">
        <f t="shared" si="4"/>
        <v>0942</v>
      </c>
      <c r="J16" s="122">
        <v>133</v>
      </c>
      <c r="K16" s="122">
        <v>133</v>
      </c>
      <c r="L16" s="122">
        <v>133</v>
      </c>
      <c r="M16" s="89"/>
      <c r="O16" t="str">
        <f t="shared" si="5"/>
        <v>321</v>
      </c>
      <c r="P16" t="str">
        <f t="shared" si="6"/>
        <v>32</v>
      </c>
      <c r="Q16" t="str">
        <f t="shared" si="7"/>
        <v>31</v>
      </c>
      <c r="R16" t="str">
        <f t="shared" si="8"/>
        <v>94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08006</v>
      </c>
      <c r="B17" s="85" t="str">
        <f>IF(C17="","",VLOOKUP('OPĆI DIO'!$C$3,'OPĆI DIO'!$L$6:$U$138,9,FALSE))</f>
        <v>Sveučilišta i veleučilišta u Republici Hrvatskoj</v>
      </c>
      <c r="C17" s="90">
        <v>31</v>
      </c>
      <c r="D17" s="85" t="str">
        <f t="shared" si="1"/>
        <v>Vlastiti prihodi</v>
      </c>
      <c r="E17" s="90">
        <v>3214</v>
      </c>
      <c r="F17" s="85" t="str">
        <f t="shared" si="2"/>
        <v>Ostale naknade troškova zaposlenima</v>
      </c>
      <c r="G17" s="123" t="s">
        <v>174</v>
      </c>
      <c r="H17" s="85" t="str">
        <f t="shared" si="3"/>
        <v>REDOVNA DJELATNOST SVEUČILIŠTA U RIJECI (IZ EVIDENCIJSKIH PRIHODA)</v>
      </c>
      <c r="I17" s="85" t="str">
        <f t="shared" si="4"/>
        <v>0942</v>
      </c>
      <c r="J17" s="122">
        <v>265</v>
      </c>
      <c r="K17" s="122">
        <v>265</v>
      </c>
      <c r="L17" s="122">
        <v>265</v>
      </c>
      <c r="M17" s="89"/>
      <c r="O17" t="str">
        <f t="shared" si="5"/>
        <v>321</v>
      </c>
      <c r="P17" t="str">
        <f t="shared" si="6"/>
        <v>32</v>
      </c>
      <c r="Q17" t="str">
        <f t="shared" si="7"/>
        <v>31</v>
      </c>
      <c r="R17" t="str">
        <f t="shared" si="8"/>
        <v>94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08006</v>
      </c>
      <c r="B18" s="85" t="str">
        <f>IF(C18="","",VLOOKUP('OPĆI DIO'!$C$3,'OPĆI DIO'!$L$6:$U$138,9,FALSE))</f>
        <v>Sveučilišta i veleučilišta u Republici Hrvatskoj</v>
      </c>
      <c r="C18" s="90">
        <v>31</v>
      </c>
      <c r="D18" s="85" t="str">
        <f t="shared" si="1"/>
        <v>Vlastiti prihodi</v>
      </c>
      <c r="E18" s="90">
        <v>3221</v>
      </c>
      <c r="F18" s="85" t="str">
        <f t="shared" si="2"/>
        <v>Uredski materijal i ostali materijalni rashodi</v>
      </c>
      <c r="G18" s="123" t="s">
        <v>174</v>
      </c>
      <c r="H18" s="85" t="str">
        <f t="shared" si="3"/>
        <v>REDOVNA DJELATNOST SVEUČILIŠTA U RIJECI (IZ EVIDENCIJSKIH PRIHODA)</v>
      </c>
      <c r="I18" s="85" t="str">
        <f t="shared" si="4"/>
        <v>0942</v>
      </c>
      <c r="J18" s="122">
        <v>664</v>
      </c>
      <c r="K18" s="122">
        <v>664</v>
      </c>
      <c r="L18" s="122">
        <v>664</v>
      </c>
      <c r="M18" s="89"/>
      <c r="O18" t="str">
        <f t="shared" si="5"/>
        <v>322</v>
      </c>
      <c r="P18" t="str">
        <f t="shared" si="6"/>
        <v>32</v>
      </c>
      <c r="Q18" t="str">
        <f t="shared" si="7"/>
        <v>31</v>
      </c>
      <c r="R18" t="str">
        <f t="shared" si="8"/>
        <v>94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08006</v>
      </c>
      <c r="B19" s="85" t="str">
        <f>IF(C19="","",VLOOKUP('OPĆI DIO'!$C$3,'OPĆI DIO'!$L$6:$U$138,9,FALSE))</f>
        <v>Sveučilišta i veleučilišta u Republici Hrvatskoj</v>
      </c>
      <c r="C19" s="90">
        <v>31</v>
      </c>
      <c r="D19" s="85" t="str">
        <f t="shared" si="1"/>
        <v>Vlastiti prihodi</v>
      </c>
      <c r="E19" s="90">
        <v>3223</v>
      </c>
      <c r="F19" s="85" t="str">
        <f t="shared" si="2"/>
        <v>Energija</v>
      </c>
      <c r="G19" s="123" t="s">
        <v>174</v>
      </c>
      <c r="H19" s="85" t="str">
        <f t="shared" si="3"/>
        <v>REDOVNA DJELATNOST SVEUČILIŠTA U RIJECI (IZ EVIDENCIJSKIH PRIHODA)</v>
      </c>
      <c r="I19" s="85" t="str">
        <f t="shared" si="4"/>
        <v>0942</v>
      </c>
      <c r="J19" s="122">
        <v>8400</v>
      </c>
      <c r="K19" s="122">
        <v>8400</v>
      </c>
      <c r="L19" s="122">
        <v>8400</v>
      </c>
      <c r="M19" s="89"/>
      <c r="O19" t="str">
        <f t="shared" si="5"/>
        <v>322</v>
      </c>
      <c r="P19" t="str">
        <f t="shared" si="6"/>
        <v>32</v>
      </c>
      <c r="Q19" t="str">
        <f t="shared" si="7"/>
        <v>31</v>
      </c>
      <c r="R19" t="str">
        <f t="shared" si="8"/>
        <v>94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08006</v>
      </c>
      <c r="B20" s="85" t="str">
        <f>IF(C20="","",VLOOKUP('OPĆI DIO'!$C$3,'OPĆI DIO'!$L$6:$U$138,9,FALSE))</f>
        <v>Sveučilišta i veleučilišta u Republici Hrvatskoj</v>
      </c>
      <c r="C20" s="90">
        <v>31</v>
      </c>
      <c r="D20" s="85" t="str">
        <f t="shared" si="1"/>
        <v>Vlastiti prihodi</v>
      </c>
      <c r="E20" s="90">
        <v>3224</v>
      </c>
      <c r="F20" s="85" t="str">
        <f t="shared" si="2"/>
        <v>Materijal i dijelovi za tekuće i investicijsko održavanje</v>
      </c>
      <c r="G20" s="123" t="s">
        <v>174</v>
      </c>
      <c r="H20" s="85" t="str">
        <f t="shared" si="3"/>
        <v>REDOVNA DJELATNOST SVEUČILIŠTA U RIJECI (IZ EVIDENCIJSKIH PRIHODA)</v>
      </c>
      <c r="I20" s="85" t="str">
        <f t="shared" si="4"/>
        <v>0942</v>
      </c>
      <c r="J20" s="122">
        <v>9688</v>
      </c>
      <c r="K20" s="122">
        <v>9688</v>
      </c>
      <c r="L20" s="122">
        <v>9688</v>
      </c>
      <c r="M20" s="89"/>
      <c r="O20" t="str">
        <f t="shared" si="5"/>
        <v>322</v>
      </c>
      <c r="P20" t="str">
        <f t="shared" si="6"/>
        <v>32</v>
      </c>
      <c r="Q20" t="str">
        <f t="shared" si="7"/>
        <v>31</v>
      </c>
      <c r="R20" t="str">
        <f t="shared" si="8"/>
        <v>94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08006</v>
      </c>
      <c r="B21" s="85" t="str">
        <f>IF(C21="","",VLOOKUP('OPĆI DIO'!$C$3,'OPĆI DIO'!$L$6:$U$138,9,FALSE))</f>
        <v>Sveučilišta i veleučilišta u Republici Hrvatskoj</v>
      </c>
      <c r="C21" s="90">
        <v>31</v>
      </c>
      <c r="D21" s="85" t="str">
        <f t="shared" si="1"/>
        <v>Vlastiti prihodi</v>
      </c>
      <c r="E21" s="90">
        <v>3225</v>
      </c>
      <c r="F21" s="85" t="str">
        <f t="shared" si="2"/>
        <v>Sitni inventar i auto gume</v>
      </c>
      <c r="G21" s="123" t="s">
        <v>174</v>
      </c>
      <c r="H21" s="85" t="str">
        <f t="shared" si="3"/>
        <v>REDOVNA DJELATNOST SVEUČILIŠTA U RIJECI (IZ EVIDENCIJSKIH PRIHODA)</v>
      </c>
      <c r="I21" s="85" t="str">
        <f t="shared" si="4"/>
        <v>0942</v>
      </c>
      <c r="J21" s="122">
        <v>1327</v>
      </c>
      <c r="K21" s="122">
        <v>1327</v>
      </c>
      <c r="L21" s="122">
        <v>1327</v>
      </c>
      <c r="M21" s="89"/>
      <c r="O21" t="str">
        <f t="shared" si="5"/>
        <v>322</v>
      </c>
      <c r="P21" t="str">
        <f t="shared" si="6"/>
        <v>32</v>
      </c>
      <c r="Q21" t="str">
        <f t="shared" si="7"/>
        <v>31</v>
      </c>
      <c r="R21" t="str">
        <f t="shared" si="8"/>
        <v>94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08006</v>
      </c>
      <c r="B22" s="85" t="str">
        <f>IF(C22="","",VLOOKUP('OPĆI DIO'!$C$3,'OPĆI DIO'!$L$6:$U$138,9,FALSE))</f>
        <v>Sveučilišta i veleučilišta u Republici Hrvatskoj</v>
      </c>
      <c r="C22" s="90">
        <v>31</v>
      </c>
      <c r="D22" s="85" t="str">
        <f t="shared" si="1"/>
        <v>Vlastiti prihodi</v>
      </c>
      <c r="E22" s="90">
        <v>3227</v>
      </c>
      <c r="F22" s="85" t="str">
        <f t="shared" si="2"/>
        <v>Službena, radna i zaštitna odjeća i obuća</v>
      </c>
      <c r="G22" s="123" t="s">
        <v>174</v>
      </c>
      <c r="H22" s="85" t="str">
        <f t="shared" si="3"/>
        <v>REDOVNA DJELATNOST SVEUČILIŠTA U RIJECI (IZ EVIDENCIJSKIH PRIHODA)</v>
      </c>
      <c r="I22" s="85" t="str">
        <f t="shared" si="4"/>
        <v>0942</v>
      </c>
      <c r="J22" s="122">
        <v>929</v>
      </c>
      <c r="K22" s="122">
        <v>929</v>
      </c>
      <c r="L22" s="122">
        <v>929</v>
      </c>
      <c r="M22" s="89"/>
      <c r="O22" t="str">
        <f t="shared" si="5"/>
        <v>322</v>
      </c>
      <c r="P22" t="str">
        <f t="shared" si="6"/>
        <v>32</v>
      </c>
      <c r="Q22" t="str">
        <f t="shared" si="7"/>
        <v>31</v>
      </c>
      <c r="R22" t="str">
        <f t="shared" si="8"/>
        <v>94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08006</v>
      </c>
      <c r="B23" s="85" t="str">
        <f>IF(C23="","",VLOOKUP('OPĆI DIO'!$C$3,'OPĆI DIO'!$L$6:$U$138,9,FALSE))</f>
        <v>Sveučilišta i veleučilišta u Republici Hrvatskoj</v>
      </c>
      <c r="C23" s="90">
        <v>31</v>
      </c>
      <c r="D23" s="85" t="str">
        <f t="shared" si="1"/>
        <v>Vlastiti prihodi</v>
      </c>
      <c r="E23" s="90">
        <v>3231</v>
      </c>
      <c r="F23" s="85" t="str">
        <f t="shared" si="2"/>
        <v>Usluge telefona, pošte i prijevoza</v>
      </c>
      <c r="G23" s="123" t="s">
        <v>174</v>
      </c>
      <c r="H23" s="85" t="str">
        <f t="shared" si="3"/>
        <v>REDOVNA DJELATNOST SVEUČILIŠTA U RIJECI (IZ EVIDENCIJSKIH PRIHODA)</v>
      </c>
      <c r="I23" s="85" t="str">
        <f t="shared" si="4"/>
        <v>0942</v>
      </c>
      <c r="J23" s="122">
        <v>133</v>
      </c>
      <c r="K23" s="122">
        <v>133</v>
      </c>
      <c r="L23" s="122">
        <v>133</v>
      </c>
      <c r="M23" s="89"/>
      <c r="O23" t="str">
        <f t="shared" si="5"/>
        <v>323</v>
      </c>
      <c r="P23" t="str">
        <f t="shared" si="6"/>
        <v>32</v>
      </c>
      <c r="Q23" t="str">
        <f t="shared" si="7"/>
        <v>31</v>
      </c>
      <c r="R23" t="str">
        <f t="shared" si="8"/>
        <v>94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08006</v>
      </c>
      <c r="B24" s="85" t="str">
        <f>IF(C24="","",VLOOKUP('OPĆI DIO'!$C$3,'OPĆI DIO'!$L$6:$U$138,9,FALSE))</f>
        <v>Sveučilišta i veleučilišta u Republici Hrvatskoj</v>
      </c>
      <c r="C24" s="90">
        <v>31</v>
      </c>
      <c r="D24" s="85" t="str">
        <f t="shared" si="1"/>
        <v>Vlastiti prihodi</v>
      </c>
      <c r="E24" s="90">
        <v>3232</v>
      </c>
      <c r="F24" s="85" t="str">
        <f t="shared" si="2"/>
        <v>Usluge tekućeg i investicijskog održavanja</v>
      </c>
      <c r="G24" s="123" t="s">
        <v>174</v>
      </c>
      <c r="H24" s="85" t="str">
        <f t="shared" si="3"/>
        <v>REDOVNA DJELATNOST SVEUČILIŠTA U RIJECI (IZ EVIDENCIJSKIH PRIHODA)</v>
      </c>
      <c r="I24" s="85" t="str">
        <f t="shared" si="4"/>
        <v>0942</v>
      </c>
      <c r="J24" s="122">
        <v>2654</v>
      </c>
      <c r="K24" s="122">
        <v>2654</v>
      </c>
      <c r="L24" s="122">
        <v>2654</v>
      </c>
      <c r="M24" s="89"/>
      <c r="O24" t="str">
        <f t="shared" si="5"/>
        <v>323</v>
      </c>
      <c r="P24" t="str">
        <f t="shared" si="6"/>
        <v>32</v>
      </c>
      <c r="Q24" t="str">
        <f t="shared" si="7"/>
        <v>31</v>
      </c>
      <c r="R24" t="str">
        <f t="shared" si="8"/>
        <v>94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08006</v>
      </c>
      <c r="B25" s="85" t="str">
        <f>IF(C25="","",VLOOKUP('OPĆI DIO'!$C$3,'OPĆI DIO'!$L$6:$U$138,9,FALSE))</f>
        <v>Sveučilišta i veleučilišta u Republici Hrvatskoj</v>
      </c>
      <c r="C25" s="90">
        <v>31</v>
      </c>
      <c r="D25" s="85" t="str">
        <f t="shared" si="1"/>
        <v>Vlastiti prihodi</v>
      </c>
      <c r="E25" s="90">
        <v>3233</v>
      </c>
      <c r="F25" s="85" t="str">
        <f t="shared" si="2"/>
        <v>Usluge promidžbe i informiranja</v>
      </c>
      <c r="G25" s="123" t="s">
        <v>174</v>
      </c>
      <c r="H25" s="85" t="str">
        <f t="shared" si="3"/>
        <v>REDOVNA DJELATNOST SVEUČILIŠTA U RIJECI (IZ EVIDENCIJSKIH PRIHODA)</v>
      </c>
      <c r="I25" s="85" t="str">
        <f t="shared" si="4"/>
        <v>0942</v>
      </c>
      <c r="J25" s="122">
        <v>2654</v>
      </c>
      <c r="K25" s="122">
        <v>2654</v>
      </c>
      <c r="L25" s="122">
        <v>2654</v>
      </c>
      <c r="M25" s="89"/>
      <c r="O25" t="str">
        <f t="shared" si="5"/>
        <v>323</v>
      </c>
      <c r="P25" t="str">
        <f t="shared" si="6"/>
        <v>32</v>
      </c>
      <c r="Q25" t="str">
        <f t="shared" si="7"/>
        <v>31</v>
      </c>
      <c r="R25" t="str">
        <f t="shared" si="8"/>
        <v>94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08006</v>
      </c>
      <c r="B26" s="85" t="str">
        <f>IF(C26="","",VLOOKUP('OPĆI DIO'!$C$3,'OPĆI DIO'!$L$6:$U$138,9,FALSE))</f>
        <v>Sveučilišta i veleučilišta u Republici Hrvatskoj</v>
      </c>
      <c r="C26" s="90">
        <v>31</v>
      </c>
      <c r="D26" s="85" t="str">
        <f t="shared" si="1"/>
        <v>Vlastiti prihodi</v>
      </c>
      <c r="E26" s="90">
        <v>3234</v>
      </c>
      <c r="F26" s="85" t="str">
        <f t="shared" si="2"/>
        <v>Komunalne usluge</v>
      </c>
      <c r="G26" s="123" t="s">
        <v>174</v>
      </c>
      <c r="H26" s="85" t="str">
        <f t="shared" si="3"/>
        <v>REDOVNA DJELATNOST SVEUČILIŠTA U RIJECI (IZ EVIDENCIJSKIH PRIHODA)</v>
      </c>
      <c r="I26" s="85" t="str">
        <f t="shared" si="4"/>
        <v>0942</v>
      </c>
      <c r="J26" s="122">
        <v>17100</v>
      </c>
      <c r="K26" s="122">
        <v>17100</v>
      </c>
      <c r="L26" s="122">
        <v>17100</v>
      </c>
      <c r="M26" s="89"/>
      <c r="O26" t="str">
        <f t="shared" si="5"/>
        <v>323</v>
      </c>
      <c r="P26" t="str">
        <f t="shared" si="6"/>
        <v>32</v>
      </c>
      <c r="Q26" t="str">
        <f t="shared" si="7"/>
        <v>31</v>
      </c>
      <c r="R26" t="str">
        <f t="shared" si="8"/>
        <v>94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08006</v>
      </c>
      <c r="B27" s="85" t="str">
        <f>IF(C27="","",VLOOKUP('OPĆI DIO'!$C$3,'OPĆI DIO'!$L$6:$U$138,9,FALSE))</f>
        <v>Sveučilišta i veleučilišta u Republici Hrvatskoj</v>
      </c>
      <c r="C27" s="90">
        <v>31</v>
      </c>
      <c r="D27" s="85" t="str">
        <f t="shared" si="1"/>
        <v>Vlastiti prihodi</v>
      </c>
      <c r="E27" s="90">
        <v>3235</v>
      </c>
      <c r="F27" s="85" t="str">
        <f t="shared" si="2"/>
        <v>Zakupnine i najamnine</v>
      </c>
      <c r="G27" s="123" t="s">
        <v>174</v>
      </c>
      <c r="H27" s="85" t="str">
        <f t="shared" si="3"/>
        <v>REDOVNA DJELATNOST SVEUČILIŠTA U RIJECI (IZ EVIDENCIJSKIH PRIHODA)</v>
      </c>
      <c r="I27" s="85" t="str">
        <f t="shared" si="4"/>
        <v>0942</v>
      </c>
      <c r="J27" s="122">
        <v>1195</v>
      </c>
      <c r="K27" s="122">
        <v>1195</v>
      </c>
      <c r="L27" s="122">
        <v>1195</v>
      </c>
      <c r="M27" s="89"/>
      <c r="O27" t="str">
        <f t="shared" si="5"/>
        <v>323</v>
      </c>
      <c r="P27" t="str">
        <f t="shared" si="6"/>
        <v>32</v>
      </c>
      <c r="Q27" t="str">
        <f t="shared" si="7"/>
        <v>31</v>
      </c>
      <c r="R27" t="str">
        <f t="shared" si="8"/>
        <v>94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08006</v>
      </c>
      <c r="B28" s="85" t="str">
        <f>IF(C28="","",VLOOKUP('OPĆI DIO'!$C$3,'OPĆI DIO'!$L$6:$U$138,9,FALSE))</f>
        <v>Sveučilišta i veleučilišta u Republici Hrvatskoj</v>
      </c>
      <c r="C28" s="90">
        <v>31</v>
      </c>
      <c r="D28" s="85" t="str">
        <f t="shared" si="1"/>
        <v>Vlastiti prihodi</v>
      </c>
      <c r="E28" s="90">
        <v>3236</v>
      </c>
      <c r="F28" s="85" t="str">
        <f t="shared" si="2"/>
        <v>Zdravstvene i veterinarske usluge</v>
      </c>
      <c r="G28" s="123" t="s">
        <v>174</v>
      </c>
      <c r="H28" s="85" t="str">
        <f t="shared" si="3"/>
        <v>REDOVNA DJELATNOST SVEUČILIŠTA U RIJECI (IZ EVIDENCIJSKIH PRIHODA)</v>
      </c>
      <c r="I28" s="85" t="str">
        <f t="shared" si="4"/>
        <v>0942</v>
      </c>
      <c r="J28" s="122">
        <v>598</v>
      </c>
      <c r="K28" s="122">
        <v>598</v>
      </c>
      <c r="L28" s="122">
        <v>598</v>
      </c>
      <c r="M28" s="89"/>
      <c r="O28" t="str">
        <f t="shared" si="5"/>
        <v>323</v>
      </c>
      <c r="P28" t="str">
        <f t="shared" si="6"/>
        <v>32</v>
      </c>
      <c r="Q28" t="str">
        <f t="shared" si="7"/>
        <v>31</v>
      </c>
      <c r="R28" t="str">
        <f t="shared" si="8"/>
        <v>94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08006</v>
      </c>
      <c r="B29" s="85" t="str">
        <f>IF(C29="","",VLOOKUP('OPĆI DIO'!$C$3,'OPĆI DIO'!$L$6:$U$138,9,FALSE))</f>
        <v>Sveučilišta i veleučilišta u Republici Hrvatskoj</v>
      </c>
      <c r="C29" s="90">
        <v>31</v>
      </c>
      <c r="D29" s="85" t="str">
        <f t="shared" si="1"/>
        <v>Vlastiti prihodi</v>
      </c>
      <c r="E29" s="90">
        <v>3238</v>
      </c>
      <c r="F29" s="85" t="str">
        <f t="shared" si="2"/>
        <v>Računalne usluge</v>
      </c>
      <c r="G29" s="123" t="s">
        <v>174</v>
      </c>
      <c r="H29" s="85" t="str">
        <f t="shared" si="3"/>
        <v>REDOVNA DJELATNOST SVEUČILIŠTA U RIJECI (IZ EVIDENCIJSKIH PRIHODA)</v>
      </c>
      <c r="I29" s="85" t="str">
        <f t="shared" si="4"/>
        <v>0942</v>
      </c>
      <c r="J29" s="122">
        <v>3584</v>
      </c>
      <c r="K29" s="122">
        <v>3584</v>
      </c>
      <c r="L29" s="122">
        <v>3584</v>
      </c>
      <c r="M29" s="89"/>
      <c r="O29" t="str">
        <f t="shared" si="5"/>
        <v>323</v>
      </c>
      <c r="P29" t="str">
        <f t="shared" si="6"/>
        <v>32</v>
      </c>
      <c r="Q29" t="str">
        <f t="shared" si="7"/>
        <v>31</v>
      </c>
      <c r="R29" t="str">
        <f t="shared" si="8"/>
        <v>94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08006</v>
      </c>
      <c r="B30" s="85" t="str">
        <f>IF(C30="","",VLOOKUP('OPĆI DIO'!$C$3,'OPĆI DIO'!$L$6:$U$138,9,FALSE))</f>
        <v>Sveučilišta i veleučilišta u Republici Hrvatskoj</v>
      </c>
      <c r="C30" s="90">
        <v>31</v>
      </c>
      <c r="D30" s="85" t="str">
        <f t="shared" si="1"/>
        <v>Vlastiti prihodi</v>
      </c>
      <c r="E30" s="90">
        <v>3239</v>
      </c>
      <c r="F30" s="85" t="str">
        <f t="shared" si="2"/>
        <v>Ostale usluge</v>
      </c>
      <c r="G30" s="123" t="s">
        <v>174</v>
      </c>
      <c r="H30" s="85" t="str">
        <f t="shared" si="3"/>
        <v>REDOVNA DJELATNOST SVEUČILIŠTA U RIJECI (IZ EVIDENCIJSKIH PRIHODA)</v>
      </c>
      <c r="I30" s="85" t="str">
        <f t="shared" si="4"/>
        <v>0942</v>
      </c>
      <c r="J30" s="122">
        <v>10620</v>
      </c>
      <c r="K30" s="122">
        <v>10620</v>
      </c>
      <c r="L30" s="122">
        <v>10620</v>
      </c>
      <c r="M30" s="89"/>
      <c r="O30" t="str">
        <f t="shared" si="5"/>
        <v>323</v>
      </c>
      <c r="P30" t="str">
        <f t="shared" si="6"/>
        <v>32</v>
      </c>
      <c r="Q30" t="str">
        <f t="shared" si="7"/>
        <v>31</v>
      </c>
      <c r="R30" t="str">
        <f t="shared" si="8"/>
        <v>94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08006</v>
      </c>
      <c r="B31" s="85" t="str">
        <f>IF(C31="","",VLOOKUP('OPĆI DIO'!$C$3,'OPĆI DIO'!$L$6:$U$138,9,FALSE))</f>
        <v>Sveučilišta i veleučilišta u Republici Hrvatskoj</v>
      </c>
      <c r="C31" s="90">
        <v>31</v>
      </c>
      <c r="D31" s="85" t="str">
        <f t="shared" si="1"/>
        <v>Vlastiti prihodi</v>
      </c>
      <c r="E31" s="90">
        <v>3241</v>
      </c>
      <c r="F31" s="85" t="str">
        <f t="shared" si="2"/>
        <v>Naknade troškova osobama izvan radnog odnosa</v>
      </c>
      <c r="G31" s="123" t="s">
        <v>174</v>
      </c>
      <c r="H31" s="85" t="str">
        <f t="shared" si="3"/>
        <v>REDOVNA DJELATNOST SVEUČILIŠTA U RIJECI (IZ EVIDENCIJSKIH PRIHODA)</v>
      </c>
      <c r="I31" s="85" t="str">
        <f t="shared" si="4"/>
        <v>0942</v>
      </c>
      <c r="J31" s="122">
        <v>265</v>
      </c>
      <c r="K31" s="122">
        <v>265</v>
      </c>
      <c r="L31" s="122">
        <v>265</v>
      </c>
      <c r="M31" s="89"/>
      <c r="O31" t="str">
        <f t="shared" si="5"/>
        <v>324</v>
      </c>
      <c r="P31" t="str">
        <f t="shared" si="6"/>
        <v>32</v>
      </c>
      <c r="Q31" t="str">
        <f t="shared" si="7"/>
        <v>31</v>
      </c>
      <c r="R31" t="str">
        <f t="shared" si="8"/>
        <v>94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>08006</v>
      </c>
      <c r="B32" s="85" t="str">
        <f>IF(C32="","",VLOOKUP('OPĆI DIO'!$C$3,'OPĆI DIO'!$L$6:$U$138,9,FALSE))</f>
        <v>Sveučilišta i veleučilišta u Republici Hrvatskoj</v>
      </c>
      <c r="C32" s="90">
        <v>31</v>
      </c>
      <c r="D32" s="85" t="str">
        <f t="shared" si="1"/>
        <v>Vlastiti prihodi</v>
      </c>
      <c r="E32" s="90">
        <v>3433</v>
      </c>
      <c r="F32" s="85" t="str">
        <f t="shared" si="2"/>
        <v>Zatezne kamate</v>
      </c>
      <c r="G32" s="123" t="s">
        <v>174</v>
      </c>
      <c r="H32" s="85" t="str">
        <f t="shared" si="3"/>
        <v>REDOVNA DJELATNOST SVEUČILIŠTA U RIJECI (IZ EVIDENCIJSKIH PRIHODA)</v>
      </c>
      <c r="I32" s="85" t="str">
        <f t="shared" si="4"/>
        <v>0942</v>
      </c>
      <c r="J32" s="122">
        <v>133</v>
      </c>
      <c r="K32" s="122">
        <v>133</v>
      </c>
      <c r="L32" s="122">
        <v>133</v>
      </c>
      <c r="M32" s="89"/>
      <c r="O32" t="str">
        <f t="shared" si="5"/>
        <v>343</v>
      </c>
      <c r="P32" t="str">
        <f t="shared" si="6"/>
        <v>34</v>
      </c>
      <c r="Q32" t="str">
        <f t="shared" si="7"/>
        <v>31</v>
      </c>
      <c r="R32" t="str">
        <f t="shared" si="8"/>
        <v>94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>08006</v>
      </c>
      <c r="B33" s="85" t="str">
        <f>IF(C33="","",VLOOKUP('OPĆI DIO'!$C$3,'OPĆI DIO'!$L$6:$U$138,9,FALSE))</f>
        <v>Sveučilišta i veleučilišta u Republici Hrvatskoj</v>
      </c>
      <c r="C33" s="90">
        <v>31</v>
      </c>
      <c r="D33" s="85" t="str">
        <f t="shared" si="1"/>
        <v>Vlastiti prihodi</v>
      </c>
      <c r="E33" s="90">
        <v>4221</v>
      </c>
      <c r="F33" s="85" t="str">
        <f t="shared" si="2"/>
        <v>Uredska oprema i namještaj</v>
      </c>
      <c r="G33" s="123" t="s">
        <v>174</v>
      </c>
      <c r="H33" s="85" t="str">
        <f t="shared" si="3"/>
        <v>REDOVNA DJELATNOST SVEUČILIŠTA U RIJECI (IZ EVIDENCIJSKIH PRIHODA)</v>
      </c>
      <c r="I33" s="85" t="str">
        <f t="shared" si="4"/>
        <v>0942</v>
      </c>
      <c r="J33" s="122">
        <v>5973</v>
      </c>
      <c r="K33" s="122">
        <v>5973</v>
      </c>
      <c r="L33" s="122">
        <v>5973</v>
      </c>
      <c r="M33" s="89"/>
      <c r="O33" t="str">
        <f t="shared" si="5"/>
        <v>422</v>
      </c>
      <c r="P33" t="str">
        <f t="shared" si="6"/>
        <v>42</v>
      </c>
      <c r="Q33" t="str">
        <f t="shared" si="7"/>
        <v>31</v>
      </c>
      <c r="R33" t="str">
        <f t="shared" si="8"/>
        <v>94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08006</v>
      </c>
      <c r="B34" s="85" t="str">
        <f>IF(C34="","",VLOOKUP('OPĆI DIO'!$C$3,'OPĆI DIO'!$L$6:$U$138,9,FALSE))</f>
        <v>Sveučilišta i veleučilišta u Republici Hrvatskoj</v>
      </c>
      <c r="C34" s="90">
        <v>31</v>
      </c>
      <c r="D34" s="85" t="str">
        <f t="shared" si="1"/>
        <v>Vlastiti prihodi</v>
      </c>
      <c r="E34" s="90">
        <v>4222</v>
      </c>
      <c r="F34" s="85" t="str">
        <f t="shared" si="2"/>
        <v>Komunikacijska oprema</v>
      </c>
      <c r="G34" s="123" t="s">
        <v>174</v>
      </c>
      <c r="H34" s="85" t="str">
        <f t="shared" si="3"/>
        <v>REDOVNA DJELATNOST SVEUČILIŠTA U RIJECI (IZ EVIDENCIJSKIH PRIHODA)</v>
      </c>
      <c r="I34" s="85" t="str">
        <f t="shared" si="4"/>
        <v>0942</v>
      </c>
      <c r="J34" s="122">
        <v>133</v>
      </c>
      <c r="K34" s="122">
        <v>133</v>
      </c>
      <c r="L34" s="122">
        <v>133</v>
      </c>
      <c r="M34" s="89"/>
      <c r="O34" t="str">
        <f t="shared" si="5"/>
        <v>422</v>
      </c>
      <c r="P34" t="str">
        <f t="shared" si="6"/>
        <v>42</v>
      </c>
      <c r="Q34" t="str">
        <f t="shared" si="7"/>
        <v>31</v>
      </c>
      <c r="R34" t="str">
        <f t="shared" si="8"/>
        <v>94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08006</v>
      </c>
      <c r="B35" s="85" t="str">
        <f>IF(C35="","",VLOOKUP('OPĆI DIO'!$C$3,'OPĆI DIO'!$L$6:$U$138,9,FALSE))</f>
        <v>Sveučilišta i veleučilišta u Republici Hrvatskoj</v>
      </c>
      <c r="C35" s="90">
        <v>31</v>
      </c>
      <c r="D35" s="85" t="str">
        <f t="shared" si="1"/>
        <v>Vlastiti prihodi</v>
      </c>
      <c r="E35" s="90">
        <v>4223</v>
      </c>
      <c r="F35" s="85" t="str">
        <f t="shared" si="2"/>
        <v>Oprema za održavanje i zaštitu</v>
      </c>
      <c r="G35" s="123" t="s">
        <v>174</v>
      </c>
      <c r="H35" s="85" t="str">
        <f t="shared" si="3"/>
        <v>REDOVNA DJELATNOST SVEUČILIŠTA U RIJECI (IZ EVIDENCIJSKIH PRIHODA)</v>
      </c>
      <c r="I35" s="85" t="str">
        <f t="shared" si="4"/>
        <v>0942</v>
      </c>
      <c r="J35" s="122">
        <v>265</v>
      </c>
      <c r="K35" s="122">
        <v>265</v>
      </c>
      <c r="L35" s="122">
        <v>265</v>
      </c>
      <c r="M35" s="89"/>
      <c r="O35" t="str">
        <f t="shared" si="5"/>
        <v>422</v>
      </c>
      <c r="P35" t="str">
        <f t="shared" si="6"/>
        <v>42</v>
      </c>
      <c r="Q35" t="str">
        <f t="shared" si="7"/>
        <v>31</v>
      </c>
      <c r="R35" t="str">
        <f t="shared" si="8"/>
        <v>94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08006</v>
      </c>
      <c r="B36" s="85" t="str">
        <f>IF(C36="","",VLOOKUP('OPĆI DIO'!$C$3,'OPĆI DIO'!$L$6:$U$138,9,FALSE))</f>
        <v>Sveučilišta i veleučilišta u Republici Hrvatskoj</v>
      </c>
      <c r="C36" s="90">
        <v>31</v>
      </c>
      <c r="D36" s="85" t="str">
        <f t="shared" si="1"/>
        <v>Vlastiti prihodi</v>
      </c>
      <c r="E36" s="90">
        <v>4241</v>
      </c>
      <c r="F36" s="85" t="str">
        <f t="shared" si="2"/>
        <v>Knjige</v>
      </c>
      <c r="G36" s="123" t="s">
        <v>174</v>
      </c>
      <c r="H36" s="85" t="str">
        <f t="shared" si="3"/>
        <v>REDOVNA DJELATNOST SVEUČILIŠTA U RIJECI (IZ EVIDENCIJSKIH PRIHODA)</v>
      </c>
      <c r="I36" s="85" t="str">
        <f t="shared" si="4"/>
        <v>0942</v>
      </c>
      <c r="J36" s="122">
        <v>1327</v>
      </c>
      <c r="K36" s="122">
        <v>1327</v>
      </c>
      <c r="L36" s="122">
        <v>1327</v>
      </c>
      <c r="M36" s="89"/>
      <c r="O36" t="str">
        <f t="shared" si="5"/>
        <v>424</v>
      </c>
      <c r="P36" t="str">
        <f t="shared" si="6"/>
        <v>42</v>
      </c>
      <c r="Q36" t="str">
        <f t="shared" si="7"/>
        <v>31</v>
      </c>
      <c r="R36" t="str">
        <f t="shared" si="8"/>
        <v>94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08006</v>
      </c>
      <c r="B37" s="85" t="str">
        <f>IF(C37="","",VLOOKUP('OPĆI DIO'!$C$3,'OPĆI DIO'!$L$6:$U$138,9,FALSE))</f>
        <v>Sveučilišta i veleučilišta u Republici Hrvatskoj</v>
      </c>
      <c r="C37" s="90">
        <v>43</v>
      </c>
      <c r="D37" s="85" t="str">
        <f t="shared" si="1"/>
        <v>Ostali prihodi za posebne namjene</v>
      </c>
      <c r="E37" s="90">
        <v>3238</v>
      </c>
      <c r="F37" s="85" t="str">
        <f t="shared" si="2"/>
        <v>Računalne usluge</v>
      </c>
      <c r="G37" s="123" t="s">
        <v>174</v>
      </c>
      <c r="H37" s="85" t="str">
        <f t="shared" si="3"/>
        <v>REDOVNA DJELATNOST SVEUČILIŠTA U RIJECI (IZ EVIDENCIJSKIH PRIHODA)</v>
      </c>
      <c r="I37" s="85" t="str">
        <f t="shared" si="4"/>
        <v>0942</v>
      </c>
      <c r="J37" s="122">
        <v>4840</v>
      </c>
      <c r="K37" s="122">
        <v>5840</v>
      </c>
      <c r="L37" s="122">
        <v>5840</v>
      </c>
      <c r="M37" s="89"/>
      <c r="O37" t="str">
        <f t="shared" si="5"/>
        <v>323</v>
      </c>
      <c r="P37" t="str">
        <f t="shared" si="6"/>
        <v>32</v>
      </c>
      <c r="Q37" t="str">
        <f t="shared" si="7"/>
        <v>43</v>
      </c>
      <c r="R37" t="str">
        <f t="shared" si="8"/>
        <v>94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08006</v>
      </c>
      <c r="B38" s="85" t="str">
        <f>IF(C38="","",VLOOKUP('OPĆI DIO'!$C$3,'OPĆI DIO'!$L$6:$U$138,9,FALSE))</f>
        <v>Sveučilišta i veleučilišta u Republici Hrvatskoj</v>
      </c>
      <c r="C38" s="90">
        <v>43</v>
      </c>
      <c r="D38" s="85" t="str">
        <f t="shared" si="1"/>
        <v>Ostali prihodi za posebne namjene</v>
      </c>
      <c r="E38" s="90">
        <v>3292</v>
      </c>
      <c r="F38" s="85" t="str">
        <f t="shared" si="2"/>
        <v>Premije osiguranja</v>
      </c>
      <c r="G38" s="123" t="s">
        <v>174</v>
      </c>
      <c r="H38" s="85" t="str">
        <f t="shared" si="3"/>
        <v>REDOVNA DJELATNOST SVEUČILIŠTA U RIJECI (IZ EVIDENCIJSKIH PRIHODA)</v>
      </c>
      <c r="I38" s="85" t="str">
        <f t="shared" si="4"/>
        <v>0942</v>
      </c>
      <c r="J38" s="122">
        <v>3384</v>
      </c>
      <c r="K38" s="122">
        <v>3384</v>
      </c>
      <c r="L38" s="122">
        <v>3384</v>
      </c>
      <c r="M38" s="89"/>
      <c r="O38" t="str">
        <f t="shared" si="5"/>
        <v>329</v>
      </c>
      <c r="P38" t="str">
        <f t="shared" si="6"/>
        <v>32</v>
      </c>
      <c r="Q38" t="str">
        <f t="shared" si="7"/>
        <v>43</v>
      </c>
      <c r="R38" t="str">
        <f t="shared" si="8"/>
        <v>94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>08006</v>
      </c>
      <c r="B39" s="85" t="str">
        <f>IF(C39="","",VLOOKUP('OPĆI DIO'!$C$3,'OPĆI DIO'!$L$6:$U$138,9,FALSE))</f>
        <v>Sveučilišta i veleučilišta u Republici Hrvatskoj</v>
      </c>
      <c r="C39" s="90">
        <v>43</v>
      </c>
      <c r="D39" s="85" t="str">
        <f t="shared" si="1"/>
        <v>Ostali prihodi za posebne namjene</v>
      </c>
      <c r="E39" s="90">
        <v>3293</v>
      </c>
      <c r="F39" s="85" t="str">
        <f t="shared" si="2"/>
        <v>Reprezentacija</v>
      </c>
      <c r="G39" s="123" t="s">
        <v>174</v>
      </c>
      <c r="H39" s="85" t="str">
        <f t="shared" si="3"/>
        <v>REDOVNA DJELATNOST SVEUČILIŠTA U RIJECI (IZ EVIDENCIJSKIH PRIHODA)</v>
      </c>
      <c r="I39" s="85" t="str">
        <f t="shared" si="4"/>
        <v>0942</v>
      </c>
      <c r="J39" s="122">
        <v>200</v>
      </c>
      <c r="K39" s="122">
        <v>200</v>
      </c>
      <c r="L39" s="122">
        <v>200</v>
      </c>
      <c r="M39" s="89"/>
      <c r="O39" t="str">
        <f t="shared" si="5"/>
        <v>329</v>
      </c>
      <c r="P39" t="str">
        <f t="shared" si="6"/>
        <v>32</v>
      </c>
      <c r="Q39" t="str">
        <f t="shared" si="7"/>
        <v>43</v>
      </c>
      <c r="R39" t="str">
        <f t="shared" si="8"/>
        <v>94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>08006</v>
      </c>
      <c r="B40" s="85" t="str">
        <f>IF(C40="","",VLOOKUP('OPĆI DIO'!$C$3,'OPĆI DIO'!$L$6:$U$138,9,FALSE))</f>
        <v>Sveučilišta i veleučilišta u Republici Hrvatskoj</v>
      </c>
      <c r="C40" s="90">
        <v>43</v>
      </c>
      <c r="D40" s="85" t="str">
        <f t="shared" si="1"/>
        <v>Ostali prihodi za posebne namjene</v>
      </c>
      <c r="E40" s="90">
        <v>3294</v>
      </c>
      <c r="F40" s="85" t="str">
        <f t="shared" si="2"/>
        <v>Članarine i norme</v>
      </c>
      <c r="G40" s="123" t="s">
        <v>174</v>
      </c>
      <c r="H40" s="85" t="str">
        <f t="shared" si="3"/>
        <v>REDOVNA DJELATNOST SVEUČILIŠTA U RIJECI (IZ EVIDENCIJSKIH PRIHODA)</v>
      </c>
      <c r="I40" s="85" t="str">
        <f t="shared" si="4"/>
        <v>0942</v>
      </c>
      <c r="J40" s="122">
        <v>400</v>
      </c>
      <c r="K40" s="122">
        <v>400</v>
      </c>
      <c r="L40" s="122">
        <v>400</v>
      </c>
      <c r="M40" s="89"/>
      <c r="O40" t="str">
        <f t="shared" si="5"/>
        <v>329</v>
      </c>
      <c r="P40" t="str">
        <f t="shared" si="6"/>
        <v>32</v>
      </c>
      <c r="Q40" t="str">
        <f t="shared" si="7"/>
        <v>43</v>
      </c>
      <c r="R40" t="str">
        <f t="shared" si="8"/>
        <v>94</v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>08006</v>
      </c>
      <c r="B41" s="85" t="str">
        <f>IF(C41="","",VLOOKUP('OPĆI DIO'!$C$3,'OPĆI DIO'!$L$6:$U$138,9,FALSE))</f>
        <v>Sveučilišta i veleučilišta u Republici Hrvatskoj</v>
      </c>
      <c r="C41" s="90">
        <v>43</v>
      </c>
      <c r="D41" s="85" t="str">
        <f t="shared" si="1"/>
        <v>Ostali prihodi za posebne namjene</v>
      </c>
      <c r="E41" s="90">
        <v>3299</v>
      </c>
      <c r="F41" s="85" t="str">
        <f t="shared" si="2"/>
        <v>Ostali nespomenuti rashodi poslovanja</v>
      </c>
      <c r="G41" s="123" t="s">
        <v>174</v>
      </c>
      <c r="H41" s="85" t="str">
        <f t="shared" si="3"/>
        <v>REDOVNA DJELATNOST SVEUČILIŠTA U RIJECI (IZ EVIDENCIJSKIH PRIHODA)</v>
      </c>
      <c r="I41" s="85" t="str">
        <f t="shared" si="4"/>
        <v>0942</v>
      </c>
      <c r="J41" s="122">
        <v>730</v>
      </c>
      <c r="K41" s="122">
        <v>730</v>
      </c>
      <c r="L41" s="122">
        <v>730</v>
      </c>
      <c r="M41" s="89"/>
      <c r="O41" t="str">
        <f t="shared" si="5"/>
        <v>329</v>
      </c>
      <c r="P41" t="str">
        <f t="shared" si="6"/>
        <v>32</v>
      </c>
      <c r="Q41" t="str">
        <f t="shared" si="7"/>
        <v>43</v>
      </c>
      <c r="R41" t="str">
        <f t="shared" si="8"/>
        <v>94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>08006</v>
      </c>
      <c r="B42" s="85" t="str">
        <f>IF(C42="","",VLOOKUP('OPĆI DIO'!$C$3,'OPĆI DIO'!$L$6:$U$138,9,FALSE))</f>
        <v>Sveučilišta i veleučilišta u Republici Hrvatskoj</v>
      </c>
      <c r="C42" s="90">
        <v>43</v>
      </c>
      <c r="D42" s="85" t="str">
        <f t="shared" si="1"/>
        <v>Ostali prihodi za posebne namjene</v>
      </c>
      <c r="E42" s="90">
        <v>3431</v>
      </c>
      <c r="F42" s="85" t="str">
        <f t="shared" si="2"/>
        <v>Bankarske usluge i usluge platnog prometa</v>
      </c>
      <c r="G42" s="123" t="s">
        <v>174</v>
      </c>
      <c r="H42" s="85" t="str">
        <f t="shared" si="3"/>
        <v>REDOVNA DJELATNOST SVEUČILIŠTA U RIJECI (IZ EVIDENCIJSKIH PRIHODA)</v>
      </c>
      <c r="I42" s="85" t="str">
        <f t="shared" si="4"/>
        <v>0942</v>
      </c>
      <c r="J42" s="122">
        <v>1195</v>
      </c>
      <c r="K42" s="122">
        <v>1195</v>
      </c>
      <c r="L42" s="122">
        <v>1195</v>
      </c>
      <c r="M42" s="89"/>
      <c r="O42" t="str">
        <f t="shared" si="5"/>
        <v>343</v>
      </c>
      <c r="P42" t="str">
        <f t="shared" si="6"/>
        <v>34</v>
      </c>
      <c r="Q42" t="str">
        <f t="shared" si="7"/>
        <v>43</v>
      </c>
      <c r="R42" t="str">
        <f t="shared" si="8"/>
        <v>94</v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>08006</v>
      </c>
      <c r="B43" s="85" t="str">
        <f>IF(C43="","",VLOOKUP('OPĆI DIO'!$C$3,'OPĆI DIO'!$L$6:$U$138,9,FALSE))</f>
        <v>Sveučilišta i veleučilišta u Republici Hrvatskoj</v>
      </c>
      <c r="C43" s="90">
        <v>43</v>
      </c>
      <c r="D43" s="85" t="str">
        <f t="shared" si="1"/>
        <v>Ostali prihodi za posebne namjene</v>
      </c>
      <c r="E43" s="90">
        <v>4221</v>
      </c>
      <c r="F43" s="85" t="str">
        <f t="shared" si="2"/>
        <v>Uredska oprema i namještaj</v>
      </c>
      <c r="G43" s="123" t="s">
        <v>174</v>
      </c>
      <c r="H43" s="85" t="str">
        <f t="shared" si="3"/>
        <v>REDOVNA DJELATNOST SVEUČILIŠTA U RIJECI (IZ EVIDENCIJSKIH PRIHODA)</v>
      </c>
      <c r="I43" s="85" t="str">
        <f t="shared" si="4"/>
        <v>0942</v>
      </c>
      <c r="J43" s="122">
        <v>664</v>
      </c>
      <c r="K43" s="122">
        <v>664</v>
      </c>
      <c r="L43" s="122">
        <v>664</v>
      </c>
      <c r="M43" s="89"/>
      <c r="O43" t="str">
        <f t="shared" si="5"/>
        <v>422</v>
      </c>
      <c r="P43" t="str">
        <f t="shared" si="6"/>
        <v>42</v>
      </c>
      <c r="Q43" t="str">
        <f t="shared" si="7"/>
        <v>43</v>
      </c>
      <c r="R43" t="str">
        <f t="shared" si="8"/>
        <v>94</v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>08006</v>
      </c>
      <c r="B44" s="85" t="str">
        <f>IF(C44="","",VLOOKUP('OPĆI DIO'!$C$3,'OPĆI DIO'!$L$6:$U$138,9,FALSE))</f>
        <v>Sveučilišta i veleučilišta u Republici Hrvatskoj</v>
      </c>
      <c r="C44" s="90">
        <v>52</v>
      </c>
      <c r="D44" s="85" t="str">
        <f t="shared" si="1"/>
        <v>Ostale pomoći</v>
      </c>
      <c r="E44" s="90">
        <v>3213</v>
      </c>
      <c r="F44" s="85" t="str">
        <f t="shared" si="2"/>
        <v>Stručno usavršavanje zaposlenika</v>
      </c>
      <c r="G44" s="123" t="s">
        <v>174</v>
      </c>
      <c r="H44" s="85" t="str">
        <f t="shared" si="3"/>
        <v>REDOVNA DJELATNOST SVEUČILIŠTA U RIJECI (IZ EVIDENCIJSKIH PRIHODA)</v>
      </c>
      <c r="I44" s="85" t="str">
        <f t="shared" si="4"/>
        <v>0942</v>
      </c>
      <c r="J44" s="122">
        <v>1632</v>
      </c>
      <c r="K44" s="122">
        <v>1632</v>
      </c>
      <c r="L44" s="122">
        <v>1632</v>
      </c>
      <c r="M44" s="89"/>
      <c r="O44" t="str">
        <f t="shared" si="5"/>
        <v>321</v>
      </c>
      <c r="P44" t="str">
        <f t="shared" si="6"/>
        <v>32</v>
      </c>
      <c r="Q44" t="str">
        <f t="shared" si="7"/>
        <v>52</v>
      </c>
      <c r="R44" t="str">
        <f t="shared" si="8"/>
        <v>94</v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>08006</v>
      </c>
      <c r="B45" s="85" t="str">
        <f>IF(C45="","",VLOOKUP('OPĆI DIO'!$C$3,'OPĆI DIO'!$L$6:$U$138,9,FALSE))</f>
        <v>Sveučilišta i veleučilišta u Republici Hrvatskoj</v>
      </c>
      <c r="C45" s="90">
        <v>52</v>
      </c>
      <c r="D45" s="85" t="str">
        <f t="shared" si="1"/>
        <v>Ostale pomoći</v>
      </c>
      <c r="E45" s="90">
        <v>3223</v>
      </c>
      <c r="F45" s="85" t="str">
        <f t="shared" si="2"/>
        <v>Energija</v>
      </c>
      <c r="G45" s="123" t="s">
        <v>174</v>
      </c>
      <c r="H45" s="85" t="str">
        <f t="shared" si="3"/>
        <v>REDOVNA DJELATNOST SVEUČILIŠTA U RIJECI (IZ EVIDENCIJSKIH PRIHODA)</v>
      </c>
      <c r="I45" s="85" t="str">
        <f t="shared" si="4"/>
        <v>0942</v>
      </c>
      <c r="J45" s="122">
        <v>7300</v>
      </c>
      <c r="K45" s="122">
        <v>7300</v>
      </c>
      <c r="L45" s="122">
        <v>7300</v>
      </c>
      <c r="M45" s="89"/>
      <c r="O45" t="str">
        <f t="shared" si="5"/>
        <v>322</v>
      </c>
      <c r="P45" t="str">
        <f t="shared" si="6"/>
        <v>32</v>
      </c>
      <c r="Q45" t="str">
        <f t="shared" si="7"/>
        <v>52</v>
      </c>
      <c r="R45" t="str">
        <f t="shared" si="8"/>
        <v>94</v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>08006</v>
      </c>
      <c r="B46" s="85" t="str">
        <f>IF(C46="","",VLOOKUP('OPĆI DIO'!$C$3,'OPĆI DIO'!$L$6:$U$138,9,FALSE))</f>
        <v>Sveučilišta i veleučilišta u Republici Hrvatskoj</v>
      </c>
      <c r="C46" s="90">
        <v>52</v>
      </c>
      <c r="D46" s="85" t="str">
        <f t="shared" si="1"/>
        <v>Ostale pomoći</v>
      </c>
      <c r="E46" s="90">
        <v>3231</v>
      </c>
      <c r="F46" s="85" t="str">
        <f t="shared" si="2"/>
        <v>Usluge telefona, pošte i prijevoza</v>
      </c>
      <c r="G46" s="123" t="s">
        <v>174</v>
      </c>
      <c r="H46" s="85" t="str">
        <f t="shared" si="3"/>
        <v>REDOVNA DJELATNOST SVEUČILIŠTA U RIJECI (IZ EVIDENCIJSKIH PRIHODA)</v>
      </c>
      <c r="I46" s="85" t="str">
        <f t="shared" si="4"/>
        <v>0942</v>
      </c>
      <c r="J46" s="122">
        <v>1328</v>
      </c>
      <c r="K46" s="122">
        <v>1328</v>
      </c>
      <c r="L46" s="122">
        <v>1328</v>
      </c>
      <c r="M46" s="89"/>
      <c r="O46" t="str">
        <f t="shared" si="5"/>
        <v>323</v>
      </c>
      <c r="P46" t="str">
        <f t="shared" si="6"/>
        <v>32</v>
      </c>
      <c r="Q46" t="str">
        <f t="shared" si="7"/>
        <v>52</v>
      </c>
      <c r="R46" t="str">
        <f t="shared" si="8"/>
        <v>94</v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>08006</v>
      </c>
      <c r="B47" s="85" t="str">
        <f>IF(C47="","",VLOOKUP('OPĆI DIO'!$C$3,'OPĆI DIO'!$L$6:$U$138,9,FALSE))</f>
        <v>Sveučilišta i veleučilišta u Republici Hrvatskoj</v>
      </c>
      <c r="C47" s="90">
        <v>52</v>
      </c>
      <c r="D47" s="85" t="str">
        <f t="shared" si="1"/>
        <v>Ostale pomoći</v>
      </c>
      <c r="E47" s="90">
        <v>3232</v>
      </c>
      <c r="F47" s="85" t="str">
        <f t="shared" si="2"/>
        <v>Usluge tekućeg i investicijskog održavanja</v>
      </c>
      <c r="G47" s="123" t="s">
        <v>174</v>
      </c>
      <c r="H47" s="85" t="str">
        <f t="shared" si="3"/>
        <v>REDOVNA DJELATNOST SVEUČILIŠTA U RIJECI (IZ EVIDENCIJSKIH PRIHODA)</v>
      </c>
      <c r="I47" s="85" t="str">
        <f t="shared" si="4"/>
        <v>0942</v>
      </c>
      <c r="J47" s="122">
        <v>6636</v>
      </c>
      <c r="K47" s="122">
        <v>6636</v>
      </c>
      <c r="L47" s="122">
        <v>6636</v>
      </c>
      <c r="M47" s="89"/>
      <c r="O47" t="str">
        <f t="shared" si="5"/>
        <v>323</v>
      </c>
      <c r="P47" t="str">
        <f t="shared" si="6"/>
        <v>32</v>
      </c>
      <c r="Q47" t="str">
        <f t="shared" si="7"/>
        <v>52</v>
      </c>
      <c r="R47" t="str">
        <f t="shared" si="8"/>
        <v>94</v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>08006</v>
      </c>
      <c r="B48" s="85" t="str">
        <f>IF(C48="","",VLOOKUP('OPĆI DIO'!$C$3,'OPĆI DIO'!$L$6:$U$138,9,FALSE))</f>
        <v>Sveučilišta i veleučilišta u Republici Hrvatskoj</v>
      </c>
      <c r="C48" s="90">
        <v>52</v>
      </c>
      <c r="D48" s="85" t="str">
        <f t="shared" si="1"/>
        <v>Ostale pomoći</v>
      </c>
      <c r="E48" s="90">
        <v>3233</v>
      </c>
      <c r="F48" s="85" t="str">
        <f t="shared" si="2"/>
        <v>Usluge promidžbe i informiranja</v>
      </c>
      <c r="G48" s="123" t="s">
        <v>174</v>
      </c>
      <c r="H48" s="85" t="str">
        <f t="shared" si="3"/>
        <v>REDOVNA DJELATNOST SVEUČILIŠTA U RIJECI (IZ EVIDENCIJSKIH PRIHODA)</v>
      </c>
      <c r="I48" s="85" t="str">
        <f t="shared" si="4"/>
        <v>0942</v>
      </c>
      <c r="J48" s="122">
        <v>265</v>
      </c>
      <c r="K48" s="122">
        <v>265</v>
      </c>
      <c r="L48" s="122">
        <v>265</v>
      </c>
      <c r="M48" s="89"/>
      <c r="O48" t="str">
        <f t="shared" si="5"/>
        <v>323</v>
      </c>
      <c r="P48" t="str">
        <f t="shared" si="6"/>
        <v>32</v>
      </c>
      <c r="Q48" t="str">
        <f t="shared" si="7"/>
        <v>52</v>
      </c>
      <c r="R48" t="str">
        <f t="shared" si="8"/>
        <v>94</v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>08006</v>
      </c>
      <c r="B49" s="85" t="str">
        <f>IF(C49="","",VLOOKUP('OPĆI DIO'!$C$3,'OPĆI DIO'!$L$6:$U$138,9,FALSE))</f>
        <v>Sveučilišta i veleučilišta u Republici Hrvatskoj</v>
      </c>
      <c r="C49" s="90">
        <v>52</v>
      </c>
      <c r="D49" s="85" t="str">
        <f t="shared" si="1"/>
        <v>Ostale pomoći</v>
      </c>
      <c r="E49" s="90">
        <v>3234</v>
      </c>
      <c r="F49" s="85" t="str">
        <f t="shared" si="2"/>
        <v>Komunalne usluge</v>
      </c>
      <c r="G49" s="123" t="s">
        <v>174</v>
      </c>
      <c r="H49" s="85" t="str">
        <f t="shared" si="3"/>
        <v>REDOVNA DJELATNOST SVEUČILIŠTA U RIJECI (IZ EVIDENCIJSKIH PRIHODA)</v>
      </c>
      <c r="I49" s="85" t="str">
        <f t="shared" si="4"/>
        <v>0942</v>
      </c>
      <c r="J49" s="122">
        <v>1000</v>
      </c>
      <c r="K49" s="122">
        <v>1000</v>
      </c>
      <c r="L49" s="122">
        <v>1000</v>
      </c>
      <c r="M49" s="89"/>
      <c r="O49" t="str">
        <f t="shared" si="5"/>
        <v>323</v>
      </c>
      <c r="P49" t="str">
        <f t="shared" si="6"/>
        <v>32</v>
      </c>
      <c r="Q49" t="str">
        <f t="shared" si="7"/>
        <v>52</v>
      </c>
      <c r="R49" t="str">
        <f t="shared" si="8"/>
        <v>94</v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>08006</v>
      </c>
      <c r="B50" s="85" t="str">
        <f>IF(C50="","",VLOOKUP('OPĆI DIO'!$C$3,'OPĆI DIO'!$L$6:$U$138,9,FALSE))</f>
        <v>Sveučilišta i veleučilišta u Republici Hrvatskoj</v>
      </c>
      <c r="C50" s="90">
        <v>52</v>
      </c>
      <c r="D50" s="85" t="str">
        <f t="shared" si="1"/>
        <v>Ostale pomoći</v>
      </c>
      <c r="E50" s="90">
        <v>3237</v>
      </c>
      <c r="F50" s="85" t="str">
        <f t="shared" si="2"/>
        <v>Intelektualne i osobne usluge</v>
      </c>
      <c r="G50" s="123" t="s">
        <v>174</v>
      </c>
      <c r="H50" s="85" t="str">
        <f t="shared" si="3"/>
        <v>REDOVNA DJELATNOST SVEUČILIŠTA U RIJECI (IZ EVIDENCIJSKIH PRIHODA)</v>
      </c>
      <c r="I50" s="85" t="str">
        <f t="shared" si="4"/>
        <v>0942</v>
      </c>
      <c r="J50" s="122">
        <v>7000</v>
      </c>
      <c r="K50" s="122">
        <v>10820</v>
      </c>
      <c r="L50" s="122">
        <v>10820</v>
      </c>
      <c r="M50" s="89"/>
      <c r="O50" t="str">
        <f t="shared" si="5"/>
        <v>323</v>
      </c>
      <c r="P50" t="str">
        <f t="shared" si="6"/>
        <v>32</v>
      </c>
      <c r="Q50" t="str">
        <f t="shared" si="7"/>
        <v>52</v>
      </c>
      <c r="R50" t="str">
        <f t="shared" si="8"/>
        <v>94</v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>08006</v>
      </c>
      <c r="B51" s="85" t="str">
        <f>IF(C51="","",VLOOKUP('OPĆI DIO'!$C$3,'OPĆI DIO'!$L$6:$U$138,9,FALSE))</f>
        <v>Sveučilišta i veleučilišta u Republici Hrvatskoj</v>
      </c>
      <c r="C51" s="90">
        <v>52</v>
      </c>
      <c r="D51" s="85" t="str">
        <f t="shared" si="1"/>
        <v>Ostale pomoći</v>
      </c>
      <c r="E51" s="90">
        <v>3238</v>
      </c>
      <c r="F51" s="85" t="str">
        <f t="shared" si="2"/>
        <v>Računalne usluge</v>
      </c>
      <c r="G51" s="123" t="s">
        <v>174</v>
      </c>
      <c r="H51" s="85" t="str">
        <f t="shared" si="3"/>
        <v>REDOVNA DJELATNOST SVEUČILIŠTA U RIJECI (IZ EVIDENCIJSKIH PRIHODA)</v>
      </c>
      <c r="I51" s="85" t="str">
        <f t="shared" si="4"/>
        <v>0942</v>
      </c>
      <c r="J51" s="122">
        <v>5000</v>
      </c>
      <c r="K51" s="122">
        <v>9290</v>
      </c>
      <c r="L51" s="122">
        <v>5674</v>
      </c>
      <c r="M51" s="89"/>
      <c r="O51" t="str">
        <f t="shared" si="5"/>
        <v>323</v>
      </c>
      <c r="P51" t="str">
        <f t="shared" si="6"/>
        <v>32</v>
      </c>
      <c r="Q51" t="str">
        <f t="shared" si="7"/>
        <v>52</v>
      </c>
      <c r="R51" t="str">
        <f t="shared" si="8"/>
        <v>94</v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>08006</v>
      </c>
      <c r="B52" s="85" t="str">
        <f>IF(C52="","",VLOOKUP('OPĆI DIO'!$C$3,'OPĆI DIO'!$L$6:$U$138,9,FALSE))</f>
        <v>Sveučilišta i veleučilišta u Republici Hrvatskoj</v>
      </c>
      <c r="C52" s="90">
        <v>52</v>
      </c>
      <c r="D52" s="85" t="str">
        <f t="shared" si="1"/>
        <v>Ostale pomoći</v>
      </c>
      <c r="E52" s="90">
        <v>3239</v>
      </c>
      <c r="F52" s="85" t="str">
        <f t="shared" si="2"/>
        <v>Ostale usluge</v>
      </c>
      <c r="G52" s="123" t="s">
        <v>174</v>
      </c>
      <c r="H52" s="85" t="str">
        <f t="shared" si="3"/>
        <v>REDOVNA DJELATNOST SVEUČILIŠTA U RIJECI (IZ EVIDENCIJSKIH PRIHODA)</v>
      </c>
      <c r="I52" s="85" t="str">
        <f t="shared" si="4"/>
        <v>0942</v>
      </c>
      <c r="J52" s="122">
        <v>6344</v>
      </c>
      <c r="K52" s="122">
        <v>6844</v>
      </c>
      <c r="L52" s="122">
        <v>12460</v>
      </c>
      <c r="M52" s="89"/>
      <c r="O52" t="str">
        <f t="shared" si="5"/>
        <v>323</v>
      </c>
      <c r="P52" t="str">
        <f t="shared" si="6"/>
        <v>32</v>
      </c>
      <c r="Q52" t="str">
        <f t="shared" si="7"/>
        <v>52</v>
      </c>
      <c r="R52" t="str">
        <f t="shared" si="8"/>
        <v>94</v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>
      <c r="A53" s="85" t="str">
        <f>IF(C53="","",VLOOKUP('OPĆI DIO'!$C$3,'OPĆI DIO'!$L$6:$U$138,10,FALSE))</f>
        <v>08006</v>
      </c>
      <c r="B53" s="85" t="str">
        <f>IF(C53="","",VLOOKUP('OPĆI DIO'!$C$3,'OPĆI DIO'!$L$6:$U$138,9,FALSE))</f>
        <v>Sveučilišta i veleučilišta u Republici Hrvatskoj</v>
      </c>
      <c r="C53" s="90">
        <v>52</v>
      </c>
      <c r="D53" s="85" t="str">
        <f t="shared" si="1"/>
        <v>Ostale pomoći</v>
      </c>
      <c r="E53" s="90">
        <v>3431</v>
      </c>
      <c r="F53" s="85" t="str">
        <f t="shared" si="2"/>
        <v>Bankarske usluge i usluge platnog prometa</v>
      </c>
      <c r="G53" s="123" t="s">
        <v>174</v>
      </c>
      <c r="H53" s="85" t="str">
        <f t="shared" si="3"/>
        <v>REDOVNA DJELATNOST SVEUČILIŠTA U RIJECI (IZ EVIDENCIJSKIH PRIHODA)</v>
      </c>
      <c r="I53" s="85" t="str">
        <f t="shared" si="4"/>
        <v>0942</v>
      </c>
      <c r="J53" s="122">
        <v>132</v>
      </c>
      <c r="K53" s="122">
        <v>132</v>
      </c>
      <c r="L53" s="122">
        <v>132</v>
      </c>
      <c r="M53" s="89"/>
      <c r="O53" t="str">
        <f t="shared" si="5"/>
        <v>343</v>
      </c>
      <c r="P53" t="str">
        <f t="shared" si="6"/>
        <v>34</v>
      </c>
      <c r="Q53" t="str">
        <f t="shared" si="7"/>
        <v>52</v>
      </c>
      <c r="R53" t="str">
        <f t="shared" si="8"/>
        <v>94</v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>
      <c r="A54" s="85" t="str">
        <f>IF(C54="","",VLOOKUP('OPĆI DIO'!$C$3,'OPĆI DIO'!$L$6:$U$138,10,FALSE))</f>
        <v>08006</v>
      </c>
      <c r="B54" s="85" t="str">
        <f>IF(C54="","",VLOOKUP('OPĆI DIO'!$C$3,'OPĆI DIO'!$L$6:$U$138,9,FALSE))</f>
        <v>Sveučilišta i veleučilišta u Republici Hrvatskoj</v>
      </c>
      <c r="C54" s="90">
        <v>52</v>
      </c>
      <c r="D54" s="85" t="str">
        <f t="shared" si="1"/>
        <v>Ostale pomoći</v>
      </c>
      <c r="E54" s="90">
        <v>4221</v>
      </c>
      <c r="F54" s="85" t="str">
        <f t="shared" si="2"/>
        <v>Uredska oprema i namještaj</v>
      </c>
      <c r="G54" s="123" t="s">
        <v>174</v>
      </c>
      <c r="H54" s="85" t="str">
        <f t="shared" si="3"/>
        <v>REDOVNA DJELATNOST SVEUČILIŠTA U RIJECI (IZ EVIDENCIJSKIH PRIHODA)</v>
      </c>
      <c r="I54" s="85" t="str">
        <f t="shared" si="4"/>
        <v>0942</v>
      </c>
      <c r="J54" s="122">
        <v>2654</v>
      </c>
      <c r="K54" s="122">
        <v>2654</v>
      </c>
      <c r="L54" s="122">
        <v>2654</v>
      </c>
      <c r="M54" s="89"/>
      <c r="O54" t="str">
        <f t="shared" si="5"/>
        <v>422</v>
      </c>
      <c r="P54" t="str">
        <f t="shared" si="6"/>
        <v>42</v>
      </c>
      <c r="Q54" t="str">
        <f t="shared" si="7"/>
        <v>52</v>
      </c>
      <c r="R54" t="str">
        <f t="shared" si="8"/>
        <v>94</v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>08006</v>
      </c>
      <c r="B55" s="85" t="str">
        <f>IF(C55="","",VLOOKUP('OPĆI DIO'!$C$3,'OPĆI DIO'!$L$6:$U$138,9,FALSE))</f>
        <v>Sveučilišta i veleučilišta u Republici Hrvatskoj</v>
      </c>
      <c r="C55" s="90">
        <v>52</v>
      </c>
      <c r="D55" s="85" t="str">
        <f t="shared" si="1"/>
        <v>Ostale pomoći</v>
      </c>
      <c r="E55" s="90">
        <v>4241</v>
      </c>
      <c r="F55" s="85" t="str">
        <f t="shared" si="2"/>
        <v>Knjige</v>
      </c>
      <c r="G55" s="123" t="s">
        <v>174</v>
      </c>
      <c r="H55" s="85" t="str">
        <f t="shared" si="3"/>
        <v>REDOVNA DJELATNOST SVEUČILIŠTA U RIJECI (IZ EVIDENCIJSKIH PRIHODA)</v>
      </c>
      <c r="I55" s="85" t="str">
        <f t="shared" si="4"/>
        <v>0942</v>
      </c>
      <c r="J55" s="122">
        <v>8630</v>
      </c>
      <c r="K55" s="122">
        <v>8630</v>
      </c>
      <c r="L55" s="122">
        <v>8630</v>
      </c>
      <c r="M55" s="89"/>
      <c r="O55" t="str">
        <f t="shared" si="5"/>
        <v>424</v>
      </c>
      <c r="P55" t="str">
        <f t="shared" si="6"/>
        <v>42</v>
      </c>
      <c r="Q55" t="str">
        <f t="shared" si="7"/>
        <v>52</v>
      </c>
      <c r="R55" t="str">
        <f t="shared" si="8"/>
        <v>94</v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>08006</v>
      </c>
      <c r="B56" s="85" t="str">
        <f>IF(C56="","",VLOOKUP('OPĆI DIO'!$C$3,'OPĆI DIO'!$L$6:$U$138,9,FALSE))</f>
        <v>Sveučilišta i veleučilišta u Republici Hrvatskoj</v>
      </c>
      <c r="C56" s="90">
        <v>52</v>
      </c>
      <c r="D56" s="85" t="str">
        <f t="shared" si="1"/>
        <v>Ostale pomoći</v>
      </c>
      <c r="E56" s="90">
        <v>4521</v>
      </c>
      <c r="F56" s="85" t="str">
        <f t="shared" si="2"/>
        <v>Dodatna ulaganja na postrojenjima i opremi</v>
      </c>
      <c r="G56" s="123" t="s">
        <v>174</v>
      </c>
      <c r="H56" s="85" t="str">
        <f t="shared" si="3"/>
        <v>REDOVNA DJELATNOST SVEUČILIŠTA U RIJECI (IZ EVIDENCIJSKIH PRIHODA)</v>
      </c>
      <c r="I56" s="85" t="str">
        <f t="shared" si="4"/>
        <v>0942</v>
      </c>
      <c r="J56" s="122">
        <v>16910</v>
      </c>
      <c r="K56" s="122">
        <v>3000</v>
      </c>
      <c r="L56" s="122">
        <v>0</v>
      </c>
      <c r="M56" s="89"/>
      <c r="O56" t="str">
        <f t="shared" si="5"/>
        <v>452</v>
      </c>
      <c r="P56" t="str">
        <f t="shared" si="6"/>
        <v>45</v>
      </c>
      <c r="Q56" t="str">
        <f t="shared" si="7"/>
        <v>52</v>
      </c>
      <c r="R56" t="str">
        <f t="shared" si="8"/>
        <v>94</v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>08006</v>
      </c>
      <c r="B57" s="85" t="str">
        <f>IF(C57="","",VLOOKUP('OPĆI DIO'!$C$3,'OPĆI DIO'!$L$6:$U$138,9,FALSE))</f>
        <v>Sveučilišta i veleučilišta u Republici Hrvatskoj</v>
      </c>
      <c r="C57" s="90">
        <v>61</v>
      </c>
      <c r="D57" s="85" t="str">
        <f t="shared" si="1"/>
        <v>Donacije</v>
      </c>
      <c r="E57" s="90">
        <v>4241</v>
      </c>
      <c r="F57" s="85" t="str">
        <f t="shared" si="2"/>
        <v>Knjige</v>
      </c>
      <c r="G57" s="123" t="s">
        <v>174</v>
      </c>
      <c r="H57" s="85" t="str">
        <f t="shared" si="3"/>
        <v>REDOVNA DJELATNOST SVEUČILIŠTA U RIJECI (IZ EVIDENCIJSKIH PRIHODA)</v>
      </c>
      <c r="I57" s="85" t="str">
        <f t="shared" si="4"/>
        <v>0942</v>
      </c>
      <c r="J57" s="122">
        <v>5000</v>
      </c>
      <c r="K57" s="122">
        <v>5000</v>
      </c>
      <c r="L57" s="122">
        <v>5000</v>
      </c>
      <c r="M57" s="89"/>
      <c r="O57" t="str">
        <f t="shared" si="5"/>
        <v>424</v>
      </c>
      <c r="P57" t="str">
        <f t="shared" si="6"/>
        <v>42</v>
      </c>
      <c r="Q57" t="str">
        <f t="shared" si="7"/>
        <v>61</v>
      </c>
      <c r="R57" t="str">
        <f t="shared" si="8"/>
        <v>94</v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/>
      </c>
      <c r="B58" s="85" t="str">
        <f>IF(C58="","",VLOOKUP('OPĆI DIO'!$C$3,'OPĆI DIO'!$L$6:$U$138,9,FALSE))</f>
        <v/>
      </c>
      <c r="C58" s="90"/>
      <c r="D58" s="85" t="str">
        <f t="shared" si="1"/>
        <v/>
      </c>
      <c r="E58" s="90"/>
      <c r="F58" s="85" t="str">
        <f t="shared" si="2"/>
        <v/>
      </c>
      <c r="G58" s="123"/>
      <c r="H58" s="85" t="str">
        <f t="shared" si="3"/>
        <v/>
      </c>
      <c r="I58" s="85" t="str">
        <f t="shared" si="4"/>
        <v/>
      </c>
      <c r="J58" s="122"/>
      <c r="K58" s="122"/>
      <c r="L58" s="122"/>
      <c r="M58" s="89"/>
      <c r="O58" t="str">
        <f t="shared" si="5"/>
        <v/>
      </c>
      <c r="P58" t="str">
        <f t="shared" si="6"/>
        <v/>
      </c>
      <c r="Q58" t="str">
        <f t="shared" si="7"/>
        <v/>
      </c>
      <c r="R58" t="str">
        <f t="shared" si="8"/>
        <v/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/>
      </c>
      <c r="B59" s="85" t="str">
        <f>IF(C59="","",VLOOKUP('OPĆI DIO'!$C$3,'OPĆI DIO'!$L$6:$U$138,9,FALSE))</f>
        <v/>
      </c>
      <c r="C59" s="90"/>
      <c r="D59" s="85" t="str">
        <f t="shared" si="1"/>
        <v/>
      </c>
      <c r="E59" s="90"/>
      <c r="F59" s="85" t="str">
        <f t="shared" si="2"/>
        <v/>
      </c>
      <c r="G59" s="123"/>
      <c r="H59" s="85" t="str">
        <f t="shared" si="3"/>
        <v/>
      </c>
      <c r="I59" s="85" t="str">
        <f t="shared" si="4"/>
        <v/>
      </c>
      <c r="J59" s="122"/>
      <c r="K59" s="122"/>
      <c r="L59" s="122"/>
      <c r="M59" s="89"/>
      <c r="O59" t="str">
        <f t="shared" si="5"/>
        <v/>
      </c>
      <c r="P59" t="str">
        <f t="shared" si="6"/>
        <v/>
      </c>
      <c r="Q59" t="str">
        <f t="shared" si="7"/>
        <v/>
      </c>
      <c r="R59" t="str">
        <f t="shared" si="8"/>
        <v/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/>
      </c>
      <c r="B60" s="85" t="str">
        <f>IF(C60="","",VLOOKUP('OPĆI DIO'!$C$3,'OPĆI DIO'!$L$6:$U$138,9,FALSE))</f>
        <v/>
      </c>
      <c r="C60" s="90"/>
      <c r="D60" s="85" t="str">
        <f t="shared" si="1"/>
        <v/>
      </c>
      <c r="E60" s="90"/>
      <c r="F60" s="85" t="str">
        <f t="shared" si="2"/>
        <v/>
      </c>
      <c r="G60" s="123"/>
      <c r="H60" s="85" t="str">
        <f t="shared" si="3"/>
        <v/>
      </c>
      <c r="I60" s="85" t="str">
        <f t="shared" si="4"/>
        <v/>
      </c>
      <c r="J60" s="122"/>
      <c r="K60" s="122"/>
      <c r="L60" s="122"/>
      <c r="M60" s="89"/>
      <c r="O60" t="str">
        <f t="shared" si="5"/>
        <v/>
      </c>
      <c r="P60" t="str">
        <f t="shared" si="6"/>
        <v/>
      </c>
      <c r="Q60" t="str">
        <f t="shared" si="7"/>
        <v/>
      </c>
      <c r="R60" t="str">
        <f t="shared" si="8"/>
        <v/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/>
      </c>
      <c r="B61" s="85" t="str">
        <f>IF(C61="","",VLOOKUP('OPĆI DIO'!$C$3,'OPĆI DIO'!$L$6:$U$138,9,FALSE))</f>
        <v/>
      </c>
      <c r="C61" s="90"/>
      <c r="D61" s="85" t="str">
        <f t="shared" si="1"/>
        <v/>
      </c>
      <c r="E61" s="90"/>
      <c r="F61" s="85" t="str">
        <f t="shared" si="2"/>
        <v/>
      </c>
      <c r="G61" s="123"/>
      <c r="H61" s="85" t="str">
        <f t="shared" si="3"/>
        <v/>
      </c>
      <c r="I61" s="85" t="str">
        <f t="shared" si="4"/>
        <v/>
      </c>
      <c r="J61" s="122"/>
      <c r="K61" s="122"/>
      <c r="L61" s="122"/>
      <c r="M61" s="89"/>
      <c r="O61" t="str">
        <f t="shared" si="5"/>
        <v/>
      </c>
      <c r="P61" t="str">
        <f t="shared" si="6"/>
        <v/>
      </c>
      <c r="Q61" t="str">
        <f t="shared" si="7"/>
        <v/>
      </c>
      <c r="R61" t="str">
        <f t="shared" si="8"/>
        <v/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/>
      </c>
      <c r="B62" s="85" t="str">
        <f>IF(C62="","",VLOOKUP('OPĆI DIO'!$C$3,'OPĆI DIO'!$L$6:$U$138,9,FALSE))</f>
        <v/>
      </c>
      <c r="C62" s="90"/>
      <c r="D62" s="85" t="str">
        <f t="shared" si="1"/>
        <v/>
      </c>
      <c r="E62" s="90"/>
      <c r="F62" s="85" t="str">
        <f t="shared" si="2"/>
        <v/>
      </c>
      <c r="G62" s="123"/>
      <c r="H62" s="85" t="str">
        <f t="shared" si="3"/>
        <v/>
      </c>
      <c r="I62" s="85" t="str">
        <f t="shared" si="4"/>
        <v/>
      </c>
      <c r="J62" s="122"/>
      <c r="K62" s="122"/>
      <c r="L62" s="122"/>
      <c r="M62" s="89"/>
      <c r="O62" t="str">
        <f t="shared" si="5"/>
        <v/>
      </c>
      <c r="P62" t="str">
        <f t="shared" si="6"/>
        <v/>
      </c>
      <c r="Q62" t="str">
        <f t="shared" si="7"/>
        <v/>
      </c>
      <c r="R62" t="str">
        <f t="shared" si="8"/>
        <v/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>
      <c r="A63" s="85" t="str">
        <f>IF(C63="","",VLOOKUP('OPĆI DIO'!$C$3,'OPĆI DIO'!$L$6:$U$138,10,FALSE))</f>
        <v/>
      </c>
      <c r="B63" s="85" t="str">
        <f>IF(C63="","",VLOOKUP('OPĆI DIO'!$C$3,'OPĆI DIO'!$L$6:$U$138,9,FALSE))</f>
        <v/>
      </c>
      <c r="C63" s="90"/>
      <c r="D63" s="85" t="str">
        <f t="shared" si="1"/>
        <v/>
      </c>
      <c r="E63" s="90"/>
      <c r="F63" s="85" t="str">
        <f t="shared" si="2"/>
        <v/>
      </c>
      <c r="G63" s="123"/>
      <c r="H63" s="85" t="str">
        <f t="shared" si="3"/>
        <v/>
      </c>
      <c r="I63" s="85" t="str">
        <f t="shared" si="4"/>
        <v/>
      </c>
      <c r="J63" s="122"/>
      <c r="K63" s="122"/>
      <c r="L63" s="122"/>
      <c r="M63" s="89"/>
      <c r="O63" t="str">
        <f t="shared" si="5"/>
        <v/>
      </c>
      <c r="P63" t="str">
        <f t="shared" si="6"/>
        <v/>
      </c>
      <c r="Q63" t="str">
        <f t="shared" si="7"/>
        <v/>
      </c>
      <c r="R63" t="str">
        <f t="shared" si="8"/>
        <v/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/>
      </c>
      <c r="B64" s="85" t="str">
        <f>IF(C64="","",VLOOKUP('OPĆI DIO'!$C$3,'OPĆI DIO'!$L$6:$U$138,9,FALSE))</f>
        <v/>
      </c>
      <c r="C64" s="90"/>
      <c r="D64" s="85" t="str">
        <f t="shared" si="1"/>
        <v/>
      </c>
      <c r="E64" s="90"/>
      <c r="F64" s="85" t="str">
        <f t="shared" si="2"/>
        <v/>
      </c>
      <c r="G64" s="123"/>
      <c r="H64" s="85" t="str">
        <f t="shared" si="3"/>
        <v/>
      </c>
      <c r="I64" s="85" t="str">
        <f t="shared" si="4"/>
        <v/>
      </c>
      <c r="J64" s="122"/>
      <c r="K64" s="122"/>
      <c r="L64" s="122"/>
      <c r="M64" s="89"/>
      <c r="O64" t="str">
        <f t="shared" si="5"/>
        <v/>
      </c>
      <c r="P64" t="str">
        <f t="shared" si="6"/>
        <v/>
      </c>
      <c r="Q64" t="str">
        <f t="shared" si="7"/>
        <v/>
      </c>
      <c r="R64" t="str">
        <f t="shared" si="8"/>
        <v/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/>
      </c>
      <c r="B65" s="85" t="str">
        <f>IF(C65="","",VLOOKUP('OPĆI DIO'!$C$3,'OPĆI DIO'!$L$6:$U$138,9,FALSE))</f>
        <v/>
      </c>
      <c r="C65" s="90"/>
      <c r="D65" s="85" t="str">
        <f t="shared" si="1"/>
        <v/>
      </c>
      <c r="E65" s="90"/>
      <c r="F65" s="85" t="str">
        <f t="shared" si="2"/>
        <v/>
      </c>
      <c r="G65" s="123"/>
      <c r="H65" s="85" t="str">
        <f t="shared" si="3"/>
        <v/>
      </c>
      <c r="I65" s="85" t="str">
        <f t="shared" si="4"/>
        <v/>
      </c>
      <c r="J65" s="122"/>
      <c r="K65" s="122"/>
      <c r="L65" s="122"/>
      <c r="M65" s="89"/>
      <c r="O65" t="str">
        <f t="shared" si="5"/>
        <v/>
      </c>
      <c r="P65" t="str">
        <f t="shared" si="6"/>
        <v/>
      </c>
      <c r="Q65" t="str">
        <f t="shared" si="7"/>
        <v/>
      </c>
      <c r="R65" t="str">
        <f t="shared" si="8"/>
        <v/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/>
      </c>
      <c r="B66" s="85" t="str">
        <f>IF(C66="","",VLOOKUP('OPĆI DIO'!$C$3,'OPĆI DIO'!$L$6:$U$138,9,FALSE))</f>
        <v/>
      </c>
      <c r="C66" s="90"/>
      <c r="D66" s="85" t="str">
        <f t="shared" si="1"/>
        <v/>
      </c>
      <c r="E66" s="90"/>
      <c r="F66" s="85" t="str">
        <f t="shared" si="2"/>
        <v/>
      </c>
      <c r="G66" s="123"/>
      <c r="H66" s="85" t="str">
        <f t="shared" si="3"/>
        <v/>
      </c>
      <c r="I66" s="85" t="str">
        <f t="shared" si="4"/>
        <v/>
      </c>
      <c r="J66" s="122"/>
      <c r="K66" s="122"/>
      <c r="L66" s="122"/>
      <c r="M66" s="89"/>
      <c r="O66" t="str">
        <f t="shared" si="5"/>
        <v/>
      </c>
      <c r="P66" t="str">
        <f t="shared" si="6"/>
        <v/>
      </c>
      <c r="Q66" t="str">
        <f t="shared" si="7"/>
        <v/>
      </c>
      <c r="R66" t="str">
        <f t="shared" si="8"/>
        <v/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>
      <c r="A67" s="85" t="str">
        <f>IF(C67="","",VLOOKUP('OPĆI DIO'!$C$3,'OPĆI DIO'!$L$6:$U$138,10,FALSE))</f>
        <v/>
      </c>
      <c r="B67" s="85" t="str">
        <f>IF(C67="","",VLOOKUP('OPĆI DIO'!$C$3,'OPĆI DIO'!$L$6:$U$138,9,FALSE))</f>
        <v/>
      </c>
      <c r="C67" s="90"/>
      <c r="D67" s="85" t="str">
        <f t="shared" ref="D67:D130" si="13">IFERROR(VLOOKUP(C67,$S$6:$T$24,2,FALSE),"")</f>
        <v/>
      </c>
      <c r="E67" s="90"/>
      <c r="F67" s="85" t="str">
        <f t="shared" si="2"/>
        <v/>
      </c>
      <c r="G67" s="123"/>
      <c r="H67" s="85" t="str">
        <f t="shared" si="3"/>
        <v/>
      </c>
      <c r="I67" s="85" t="str">
        <f t="shared" si="4"/>
        <v/>
      </c>
      <c r="J67" s="122"/>
      <c r="K67" s="122"/>
      <c r="L67" s="122"/>
      <c r="M67" s="89"/>
      <c r="O67" t="str">
        <f t="shared" si="5"/>
        <v/>
      </c>
      <c r="P67" t="str">
        <f t="shared" si="6"/>
        <v/>
      </c>
      <c r="Q67" t="str">
        <f t="shared" si="7"/>
        <v/>
      </c>
      <c r="R67" t="str">
        <f t="shared" si="8"/>
        <v/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>
      <c r="A68" s="85" t="str">
        <f>IF(C68="","",VLOOKUP('OPĆI DIO'!$C$3,'OPĆI DIO'!$L$6:$U$138,10,FALSE))</f>
        <v/>
      </c>
      <c r="B68" s="85" t="str">
        <f>IF(C68="","",VLOOKUP('OPĆI DIO'!$C$3,'OPĆI DIO'!$L$6:$U$138,9,FALSE))</f>
        <v/>
      </c>
      <c r="C68" s="90"/>
      <c r="D68" s="85" t="str">
        <f t="shared" si="13"/>
        <v/>
      </c>
      <c r="E68" s="90"/>
      <c r="F68" s="85" t="str">
        <f t="shared" ref="F68:F131" si="14">IFERROR(VLOOKUP(E68,$V$5:$X$129,2,FALSE),"")</f>
        <v/>
      </c>
      <c r="G68" s="123"/>
      <c r="H68" s="85" t="str">
        <f t="shared" ref="H68:H131" si="15">IFERROR(VLOOKUP(G68,$AB$6:$AC$327,2,FALSE),"")</f>
        <v/>
      </c>
      <c r="I68" s="85" t="str">
        <f t="shared" ref="I68:I131" si="16">IFERROR(VLOOKUP(G68,$AB$6:$AF$327,3,FALSE),"")</f>
        <v/>
      </c>
      <c r="J68" s="122"/>
      <c r="K68" s="122"/>
      <c r="L68" s="122"/>
      <c r="M68" s="89"/>
      <c r="O68" t="str">
        <f t="shared" ref="O68:O131" si="17">LEFT(E68,3)</f>
        <v/>
      </c>
      <c r="P68" t="str">
        <f t="shared" ref="P68:P131" si="18">LEFT(E68,2)</f>
        <v/>
      </c>
      <c r="Q68" t="str">
        <f t="shared" ref="Q68:Q131" si="19">LEFT(C68,3)</f>
        <v/>
      </c>
      <c r="R68" t="str">
        <f t="shared" ref="R68:R131" si="20">MID(I68,2,2)</f>
        <v/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/>
      </c>
      <c r="B69" s="85" t="str">
        <f>IF(C69="","",VLOOKUP('OPĆI DIO'!$C$3,'OPĆI DIO'!$L$6:$U$138,9,FALSE))</f>
        <v/>
      </c>
      <c r="C69" s="90"/>
      <c r="D69" s="85" t="str">
        <f t="shared" si="13"/>
        <v/>
      </c>
      <c r="E69" s="90"/>
      <c r="F69" s="85" t="str">
        <f t="shared" si="14"/>
        <v/>
      </c>
      <c r="G69" s="123"/>
      <c r="H69" s="85" t="str">
        <f t="shared" si="15"/>
        <v/>
      </c>
      <c r="I69" s="85" t="str">
        <f t="shared" si="16"/>
        <v/>
      </c>
      <c r="J69" s="122"/>
      <c r="K69" s="122"/>
      <c r="L69" s="122"/>
      <c r="M69" s="89"/>
      <c r="O69" t="str">
        <f t="shared" si="17"/>
        <v/>
      </c>
      <c r="P69" t="str">
        <f t="shared" si="18"/>
        <v/>
      </c>
      <c r="Q69" t="str">
        <f t="shared" si="19"/>
        <v/>
      </c>
      <c r="R69" t="str">
        <f t="shared" si="20"/>
        <v/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/>
      </c>
      <c r="B70" s="85" t="str">
        <f>IF(C70="","",VLOOKUP('OPĆI DIO'!$C$3,'OPĆI DIO'!$L$6:$U$138,9,FALSE))</f>
        <v/>
      </c>
      <c r="C70" s="90"/>
      <c r="D70" s="85" t="str">
        <f t="shared" si="13"/>
        <v/>
      </c>
      <c r="E70" s="90"/>
      <c r="F70" s="85" t="str">
        <f t="shared" si="14"/>
        <v/>
      </c>
      <c r="G70" s="123"/>
      <c r="H70" s="85" t="str">
        <f t="shared" si="15"/>
        <v/>
      </c>
      <c r="I70" s="85" t="str">
        <f t="shared" si="16"/>
        <v/>
      </c>
      <c r="J70" s="122"/>
      <c r="K70" s="122"/>
      <c r="L70" s="122"/>
      <c r="M70" s="89"/>
      <c r="O70" t="str">
        <f t="shared" si="17"/>
        <v/>
      </c>
      <c r="P70" t="str">
        <f t="shared" si="18"/>
        <v/>
      </c>
      <c r="Q70" t="str">
        <f t="shared" si="19"/>
        <v/>
      </c>
      <c r="R70" t="str">
        <f t="shared" si="20"/>
        <v/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/>
      </c>
      <c r="B71" s="85" t="str">
        <f>IF(C71="","",VLOOKUP('OPĆI DIO'!$C$3,'OPĆI DIO'!$L$6:$U$138,9,FALSE))</f>
        <v/>
      </c>
      <c r="C71" s="90"/>
      <c r="D71" s="85" t="str">
        <f t="shared" si="13"/>
        <v/>
      </c>
      <c r="E71" s="90"/>
      <c r="F71" s="85" t="str">
        <f t="shared" si="14"/>
        <v/>
      </c>
      <c r="G71" s="123"/>
      <c r="H71" s="85" t="str">
        <f t="shared" si="15"/>
        <v/>
      </c>
      <c r="I71" s="85" t="str">
        <f t="shared" si="16"/>
        <v/>
      </c>
      <c r="J71" s="122"/>
      <c r="K71" s="122"/>
      <c r="L71" s="122"/>
      <c r="M71" s="89"/>
      <c r="O71" t="str">
        <f t="shared" si="17"/>
        <v/>
      </c>
      <c r="P71" t="str">
        <f t="shared" si="18"/>
        <v/>
      </c>
      <c r="Q71" t="str">
        <f t="shared" si="19"/>
        <v/>
      </c>
      <c r="R71" t="str">
        <f t="shared" si="20"/>
        <v/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/>
      </c>
      <c r="B72" s="85" t="str">
        <f>IF(C72="","",VLOOKUP('OPĆI DIO'!$C$3,'OPĆI DIO'!$L$6:$U$138,9,FALSE))</f>
        <v/>
      </c>
      <c r="C72" s="90"/>
      <c r="D72" s="85" t="str">
        <f t="shared" si="13"/>
        <v/>
      </c>
      <c r="E72" s="90"/>
      <c r="F72" s="85" t="str">
        <f t="shared" si="14"/>
        <v/>
      </c>
      <c r="G72" s="123"/>
      <c r="H72" s="85" t="str">
        <f t="shared" si="15"/>
        <v/>
      </c>
      <c r="I72" s="85" t="str">
        <f t="shared" si="16"/>
        <v/>
      </c>
      <c r="J72" s="122"/>
      <c r="K72" s="122"/>
      <c r="L72" s="122"/>
      <c r="M72" s="89"/>
      <c r="O72" t="str">
        <f t="shared" si="17"/>
        <v/>
      </c>
      <c r="P72" t="str">
        <f t="shared" si="18"/>
        <v/>
      </c>
      <c r="Q72" t="str">
        <f t="shared" si="19"/>
        <v/>
      </c>
      <c r="R72" t="str">
        <f t="shared" si="20"/>
        <v/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/>
      </c>
      <c r="B73" s="85" t="str">
        <f>IF(C73="","",VLOOKUP('OPĆI DIO'!$C$3,'OPĆI DIO'!$L$6:$U$138,9,FALSE))</f>
        <v/>
      </c>
      <c r="C73" s="90"/>
      <c r="D73" s="85" t="str">
        <f t="shared" si="13"/>
        <v/>
      </c>
      <c r="E73" s="90"/>
      <c r="F73" s="85" t="str">
        <f t="shared" si="14"/>
        <v/>
      </c>
      <c r="G73" s="123"/>
      <c r="H73" s="85" t="str">
        <f t="shared" si="15"/>
        <v/>
      </c>
      <c r="I73" s="85" t="str">
        <f t="shared" si="16"/>
        <v/>
      </c>
      <c r="J73" s="122"/>
      <c r="K73" s="122"/>
      <c r="L73" s="122"/>
      <c r="M73" s="89"/>
      <c r="O73" t="str">
        <f t="shared" si="17"/>
        <v/>
      </c>
      <c r="P73" t="str">
        <f t="shared" si="18"/>
        <v/>
      </c>
      <c r="Q73" t="str">
        <f t="shared" si="19"/>
        <v/>
      </c>
      <c r="R73" t="str">
        <f t="shared" si="20"/>
        <v/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/>
      </c>
      <c r="B74" s="85" t="str">
        <f>IF(C74="","",VLOOKUP('OPĆI DIO'!$C$3,'OPĆI DIO'!$L$6:$U$138,9,FALSE))</f>
        <v/>
      </c>
      <c r="C74" s="90"/>
      <c r="D74" s="85" t="str">
        <f t="shared" si="13"/>
        <v/>
      </c>
      <c r="E74" s="90"/>
      <c r="F74" s="85" t="str">
        <f t="shared" si="14"/>
        <v/>
      </c>
      <c r="G74" s="123"/>
      <c r="H74" s="85" t="str">
        <f t="shared" si="15"/>
        <v/>
      </c>
      <c r="I74" s="85" t="str">
        <f t="shared" si="16"/>
        <v/>
      </c>
      <c r="J74" s="122"/>
      <c r="K74" s="122"/>
      <c r="L74" s="122"/>
      <c r="M74" s="89"/>
      <c r="O74" t="str">
        <f t="shared" si="17"/>
        <v/>
      </c>
      <c r="P74" t="str">
        <f t="shared" si="18"/>
        <v/>
      </c>
      <c r="Q74" t="str">
        <f t="shared" si="19"/>
        <v/>
      </c>
      <c r="R74" t="str">
        <f t="shared" si="20"/>
        <v/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>
      <c r="A75" s="85" t="str">
        <f>IF(C75="","",VLOOKUP('OPĆI DIO'!$C$3,'OPĆI DIO'!$L$6:$U$138,10,FALSE))</f>
        <v/>
      </c>
      <c r="B75" s="85" t="str">
        <f>IF(C75="","",VLOOKUP('OPĆI DIO'!$C$3,'OPĆI DIO'!$L$6:$U$138,9,FALSE))</f>
        <v/>
      </c>
      <c r="C75" s="90"/>
      <c r="D75" s="85" t="str">
        <f t="shared" si="13"/>
        <v/>
      </c>
      <c r="E75" s="90"/>
      <c r="F75" s="85" t="str">
        <f t="shared" si="14"/>
        <v/>
      </c>
      <c r="G75" s="123"/>
      <c r="H75" s="85" t="str">
        <f t="shared" si="15"/>
        <v/>
      </c>
      <c r="I75" s="85" t="str">
        <f t="shared" si="16"/>
        <v/>
      </c>
      <c r="J75" s="122"/>
      <c r="K75" s="122"/>
      <c r="L75" s="122"/>
      <c r="M75" s="89"/>
      <c r="O75" t="str">
        <f t="shared" si="17"/>
        <v/>
      </c>
      <c r="P75" t="str">
        <f t="shared" si="18"/>
        <v/>
      </c>
      <c r="Q75" t="str">
        <f t="shared" si="19"/>
        <v/>
      </c>
      <c r="R75" t="str">
        <f t="shared" si="20"/>
        <v/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/>
      </c>
      <c r="B76" s="85" t="str">
        <f>IF(C76="","",VLOOKUP('OPĆI DIO'!$C$3,'OPĆI DIO'!$L$6:$U$138,9,FALSE))</f>
        <v/>
      </c>
      <c r="C76" s="90"/>
      <c r="D76" s="85" t="str">
        <f t="shared" si="13"/>
        <v/>
      </c>
      <c r="E76" s="90"/>
      <c r="F76" s="85" t="str">
        <f t="shared" si="14"/>
        <v/>
      </c>
      <c r="G76" s="123"/>
      <c r="H76" s="85" t="str">
        <f t="shared" si="15"/>
        <v/>
      </c>
      <c r="I76" s="85" t="str">
        <f t="shared" si="16"/>
        <v/>
      </c>
      <c r="J76" s="122"/>
      <c r="K76" s="122"/>
      <c r="L76" s="122"/>
      <c r="M76" s="89"/>
      <c r="O76" t="str">
        <f t="shared" si="17"/>
        <v/>
      </c>
      <c r="P76" t="str">
        <f t="shared" si="18"/>
        <v/>
      </c>
      <c r="Q76" t="str">
        <f t="shared" si="19"/>
        <v/>
      </c>
      <c r="R76" t="str">
        <f t="shared" si="20"/>
        <v/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>
      <c r="A77" s="85" t="str">
        <f>IF(C77="","",VLOOKUP('OPĆI DIO'!$C$3,'OPĆI DIO'!$L$6:$U$138,10,FALSE))</f>
        <v/>
      </c>
      <c r="B77" s="85" t="str">
        <f>IF(C77="","",VLOOKUP('OPĆI DIO'!$C$3,'OPĆI DIO'!$L$6:$U$138,9,FALSE))</f>
        <v/>
      </c>
      <c r="C77" s="90"/>
      <c r="D77" s="85" t="str">
        <f t="shared" si="13"/>
        <v/>
      </c>
      <c r="E77" s="90"/>
      <c r="F77" s="85" t="str">
        <f t="shared" si="14"/>
        <v/>
      </c>
      <c r="G77" s="123"/>
      <c r="H77" s="85" t="str">
        <f t="shared" si="15"/>
        <v/>
      </c>
      <c r="I77" s="85" t="str">
        <f t="shared" si="16"/>
        <v/>
      </c>
      <c r="J77" s="122"/>
      <c r="K77" s="122"/>
      <c r="L77" s="122"/>
      <c r="M77" s="89"/>
      <c r="O77" t="str">
        <f t="shared" si="17"/>
        <v/>
      </c>
      <c r="P77" t="str">
        <f t="shared" si="18"/>
        <v/>
      </c>
      <c r="Q77" t="str">
        <f t="shared" si="19"/>
        <v/>
      </c>
      <c r="R77" t="str">
        <f t="shared" si="20"/>
        <v/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>
      <c r="A78" s="85" t="str">
        <f>IF(C78="","",VLOOKUP('OPĆI DIO'!$C$3,'OPĆI DIO'!$L$6:$U$138,10,FALSE))</f>
        <v/>
      </c>
      <c r="B78" s="85" t="str">
        <f>IF(C78="","",VLOOKUP('OPĆI DIO'!$C$3,'OPĆI DIO'!$L$6:$U$138,9,FALSE))</f>
        <v/>
      </c>
      <c r="C78" s="90"/>
      <c r="D78" s="85" t="str">
        <f t="shared" si="13"/>
        <v/>
      </c>
      <c r="E78" s="90"/>
      <c r="F78" s="85" t="str">
        <f t="shared" si="14"/>
        <v/>
      </c>
      <c r="G78" s="123"/>
      <c r="H78" s="85" t="str">
        <f t="shared" si="15"/>
        <v/>
      </c>
      <c r="I78" s="85" t="str">
        <f t="shared" si="16"/>
        <v/>
      </c>
      <c r="J78" s="122"/>
      <c r="K78" s="122"/>
      <c r="L78" s="122"/>
      <c r="M78" s="89"/>
      <c r="O78" t="str">
        <f t="shared" si="17"/>
        <v/>
      </c>
      <c r="P78" t="str">
        <f t="shared" si="18"/>
        <v/>
      </c>
      <c r="Q78" t="str">
        <f t="shared" si="19"/>
        <v/>
      </c>
      <c r="R78" t="str">
        <f t="shared" si="20"/>
        <v/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/>
      </c>
      <c r="B79" s="85" t="str">
        <f>IF(C79="","",VLOOKUP('OPĆI DIO'!$C$3,'OPĆI DIO'!$L$6:$U$138,9,FALSE))</f>
        <v/>
      </c>
      <c r="C79" s="90"/>
      <c r="D79" s="85" t="str">
        <f t="shared" si="13"/>
        <v/>
      </c>
      <c r="E79" s="90"/>
      <c r="F79" s="85" t="str">
        <f t="shared" si="14"/>
        <v/>
      </c>
      <c r="G79" s="123"/>
      <c r="H79" s="85" t="str">
        <f t="shared" si="15"/>
        <v/>
      </c>
      <c r="I79" s="85" t="str">
        <f t="shared" si="16"/>
        <v/>
      </c>
      <c r="J79" s="122"/>
      <c r="K79" s="122"/>
      <c r="L79" s="122"/>
      <c r="M79" s="89"/>
      <c r="O79" t="str">
        <f t="shared" si="17"/>
        <v/>
      </c>
      <c r="P79" t="str">
        <f t="shared" si="18"/>
        <v/>
      </c>
      <c r="Q79" t="str">
        <f t="shared" si="19"/>
        <v/>
      </c>
      <c r="R79" t="str">
        <f t="shared" si="20"/>
        <v/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>
      <c r="A80" s="85" t="str">
        <f>IF(C80="","",VLOOKUP('OPĆI DIO'!$C$3,'OPĆI DIO'!$L$6:$U$138,10,FALSE))</f>
        <v/>
      </c>
      <c r="B80" s="85" t="str">
        <f>IF(C80="","",VLOOKUP('OPĆI DIO'!$C$3,'OPĆI DIO'!$L$6:$U$138,9,FALSE))</f>
        <v/>
      </c>
      <c r="C80" s="90"/>
      <c r="D80" s="85" t="str">
        <f t="shared" si="13"/>
        <v/>
      </c>
      <c r="E80" s="90"/>
      <c r="F80" s="85" t="str">
        <f t="shared" si="14"/>
        <v/>
      </c>
      <c r="G80" s="123"/>
      <c r="H80" s="85" t="str">
        <f t="shared" si="15"/>
        <v/>
      </c>
      <c r="I80" s="85" t="str">
        <f t="shared" si="16"/>
        <v/>
      </c>
      <c r="J80" s="122"/>
      <c r="K80" s="122"/>
      <c r="L80" s="122"/>
      <c r="M80" s="89"/>
      <c r="O80" t="str">
        <f t="shared" si="17"/>
        <v/>
      </c>
      <c r="P80" t="str">
        <f t="shared" si="18"/>
        <v/>
      </c>
      <c r="Q80" t="str">
        <f t="shared" si="19"/>
        <v/>
      </c>
      <c r="R80" t="str">
        <f t="shared" si="20"/>
        <v/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>
      <c r="A81" s="85" t="str">
        <f>IF(C81="","",VLOOKUP('OPĆI DIO'!$C$3,'OPĆI DIO'!$L$6:$U$138,10,FALSE))</f>
        <v/>
      </c>
      <c r="B81" s="85" t="str">
        <f>IF(C81="","",VLOOKUP('OPĆI DIO'!$C$3,'OPĆI DIO'!$L$6:$U$138,9,FALSE))</f>
        <v/>
      </c>
      <c r="C81" s="90"/>
      <c r="D81" s="85" t="str">
        <f t="shared" si="13"/>
        <v/>
      </c>
      <c r="E81" s="90"/>
      <c r="F81" s="85" t="str">
        <f t="shared" si="14"/>
        <v/>
      </c>
      <c r="G81" s="123"/>
      <c r="H81" s="85" t="str">
        <f t="shared" si="15"/>
        <v/>
      </c>
      <c r="I81" s="85" t="str">
        <f t="shared" si="16"/>
        <v/>
      </c>
      <c r="J81" s="122"/>
      <c r="K81" s="122"/>
      <c r="L81" s="122"/>
      <c r="M81" s="89"/>
      <c r="O81" t="str">
        <f t="shared" si="17"/>
        <v/>
      </c>
      <c r="P81" t="str">
        <f t="shared" si="18"/>
        <v/>
      </c>
      <c r="Q81" t="str">
        <f t="shared" si="19"/>
        <v/>
      </c>
      <c r="R81" t="str">
        <f t="shared" si="20"/>
        <v/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>
      <c r="A82" s="85" t="str">
        <f>IF(C82="","",VLOOKUP('OPĆI DIO'!$C$3,'OPĆI DIO'!$L$6:$U$138,10,FALSE))</f>
        <v/>
      </c>
      <c r="B82" s="85" t="str">
        <f>IF(C82="","",VLOOKUP('OPĆI DIO'!$C$3,'OPĆI DIO'!$L$6:$U$138,9,FALSE))</f>
        <v/>
      </c>
      <c r="C82" s="90"/>
      <c r="D82" s="85" t="str">
        <f t="shared" si="13"/>
        <v/>
      </c>
      <c r="E82" s="90"/>
      <c r="F82" s="85" t="str">
        <f t="shared" si="14"/>
        <v/>
      </c>
      <c r="G82" s="123"/>
      <c r="H82" s="85" t="str">
        <f t="shared" si="15"/>
        <v/>
      </c>
      <c r="I82" s="85" t="str">
        <f t="shared" si="16"/>
        <v/>
      </c>
      <c r="J82" s="122"/>
      <c r="K82" s="122"/>
      <c r="L82" s="122"/>
      <c r="M82" s="89"/>
      <c r="O82" t="str">
        <f t="shared" si="17"/>
        <v/>
      </c>
      <c r="P82" t="str">
        <f t="shared" si="18"/>
        <v/>
      </c>
      <c r="Q82" t="str">
        <f t="shared" si="19"/>
        <v/>
      </c>
      <c r="R82" t="str">
        <f t="shared" si="20"/>
        <v/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/>
      </c>
      <c r="B83" s="85" t="str">
        <f>IF(C83="","",VLOOKUP('OPĆI DIO'!$C$3,'OPĆI DIO'!$L$6:$U$138,9,FALSE))</f>
        <v/>
      </c>
      <c r="C83" s="90"/>
      <c r="D83" s="85" t="str">
        <f t="shared" si="13"/>
        <v/>
      </c>
      <c r="E83" s="90"/>
      <c r="F83" s="85" t="str">
        <f t="shared" si="14"/>
        <v/>
      </c>
      <c r="G83" s="123"/>
      <c r="H83" s="85" t="str">
        <f t="shared" si="15"/>
        <v/>
      </c>
      <c r="I83" s="85" t="str">
        <f t="shared" si="16"/>
        <v/>
      </c>
      <c r="J83" s="122"/>
      <c r="K83" s="122"/>
      <c r="L83" s="122"/>
      <c r="M83" s="89"/>
      <c r="O83" t="str">
        <f t="shared" si="17"/>
        <v/>
      </c>
      <c r="P83" t="str">
        <f t="shared" si="18"/>
        <v/>
      </c>
      <c r="Q83" t="str">
        <f t="shared" si="19"/>
        <v/>
      </c>
      <c r="R83" t="str">
        <f t="shared" si="20"/>
        <v/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/>
      </c>
      <c r="B84" s="85" t="str">
        <f>IF(C84="","",VLOOKUP('OPĆI DIO'!$C$3,'OPĆI DIO'!$L$6:$U$138,9,FALSE))</f>
        <v/>
      </c>
      <c r="C84" s="90"/>
      <c r="D84" s="85" t="str">
        <f t="shared" si="13"/>
        <v/>
      </c>
      <c r="E84" s="90"/>
      <c r="F84" s="85" t="str">
        <f t="shared" si="14"/>
        <v/>
      </c>
      <c r="G84" s="123"/>
      <c r="H84" s="85" t="str">
        <f t="shared" si="15"/>
        <v/>
      </c>
      <c r="I84" s="85" t="str">
        <f t="shared" si="16"/>
        <v/>
      </c>
      <c r="J84" s="122"/>
      <c r="K84" s="122"/>
      <c r="L84" s="122"/>
      <c r="M84" s="89"/>
      <c r="O84" t="str">
        <f t="shared" si="17"/>
        <v/>
      </c>
      <c r="P84" t="str">
        <f t="shared" si="18"/>
        <v/>
      </c>
      <c r="Q84" t="str">
        <f t="shared" si="19"/>
        <v/>
      </c>
      <c r="R84" t="str">
        <f t="shared" si="20"/>
        <v/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/>
      </c>
      <c r="B85" s="85" t="str">
        <f>IF(C85="","",VLOOKUP('OPĆI DIO'!$C$3,'OPĆI DIO'!$L$6:$U$138,9,FALSE))</f>
        <v/>
      </c>
      <c r="C85" s="90"/>
      <c r="D85" s="85" t="str">
        <f t="shared" si="13"/>
        <v/>
      </c>
      <c r="E85" s="90"/>
      <c r="F85" s="85" t="str">
        <f t="shared" si="14"/>
        <v/>
      </c>
      <c r="G85" s="123"/>
      <c r="H85" s="85" t="str">
        <f t="shared" si="15"/>
        <v/>
      </c>
      <c r="I85" s="85" t="str">
        <f t="shared" si="16"/>
        <v/>
      </c>
      <c r="J85" s="122"/>
      <c r="K85" s="122"/>
      <c r="L85" s="122"/>
      <c r="M85" s="89"/>
      <c r="O85" t="str">
        <f t="shared" si="17"/>
        <v/>
      </c>
      <c r="P85" t="str">
        <f t="shared" si="18"/>
        <v/>
      </c>
      <c r="Q85" t="str">
        <f t="shared" si="19"/>
        <v/>
      </c>
      <c r="R85" t="str">
        <f t="shared" si="20"/>
        <v/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/>
      </c>
      <c r="B86" s="85" t="str">
        <f>IF(C86="","",VLOOKUP('OPĆI DIO'!$C$3,'OPĆI DIO'!$L$6:$U$138,9,FALSE))</f>
        <v/>
      </c>
      <c r="C86" s="90"/>
      <c r="D86" s="85" t="str">
        <f t="shared" si="13"/>
        <v/>
      </c>
      <c r="E86" s="90"/>
      <c r="F86" s="85" t="str">
        <f t="shared" si="14"/>
        <v/>
      </c>
      <c r="G86" s="123"/>
      <c r="H86" s="85" t="str">
        <f t="shared" si="15"/>
        <v/>
      </c>
      <c r="I86" s="85" t="str">
        <f t="shared" si="16"/>
        <v/>
      </c>
      <c r="J86" s="122"/>
      <c r="K86" s="122"/>
      <c r="L86" s="122"/>
      <c r="M86" s="89"/>
      <c r="O86" t="str">
        <f t="shared" si="17"/>
        <v/>
      </c>
      <c r="P86" t="str">
        <f t="shared" si="18"/>
        <v/>
      </c>
      <c r="Q86" t="str">
        <f t="shared" si="19"/>
        <v/>
      </c>
      <c r="R86" t="str">
        <f t="shared" si="20"/>
        <v/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>
      <c r="A87" s="85" t="str">
        <f>IF(C87="","",VLOOKUP('OPĆI DIO'!$C$3,'OPĆI DIO'!$L$6:$U$138,10,FALSE))</f>
        <v/>
      </c>
      <c r="B87" s="85" t="str">
        <f>IF(C87="","",VLOOKUP('OPĆI DIO'!$C$3,'OPĆI DIO'!$L$6:$U$138,9,FALSE))</f>
        <v/>
      </c>
      <c r="C87" s="90"/>
      <c r="D87" s="85" t="str">
        <f t="shared" si="13"/>
        <v/>
      </c>
      <c r="E87" s="90"/>
      <c r="F87" s="85" t="str">
        <f t="shared" si="14"/>
        <v/>
      </c>
      <c r="G87" s="123"/>
      <c r="H87" s="85" t="str">
        <f t="shared" si="15"/>
        <v/>
      </c>
      <c r="I87" s="85" t="str">
        <f t="shared" si="16"/>
        <v/>
      </c>
      <c r="J87" s="122"/>
      <c r="K87" s="122"/>
      <c r="L87" s="122"/>
      <c r="M87" s="89"/>
      <c r="O87" t="str">
        <f t="shared" si="17"/>
        <v/>
      </c>
      <c r="P87" t="str">
        <f t="shared" si="18"/>
        <v/>
      </c>
      <c r="Q87" t="str">
        <f t="shared" si="19"/>
        <v/>
      </c>
      <c r="R87" t="str">
        <f t="shared" si="20"/>
        <v/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>
      <c r="A88" s="85" t="str">
        <f>IF(C88="","",VLOOKUP('OPĆI DIO'!$C$3,'OPĆI DIO'!$L$6:$U$138,10,FALSE))</f>
        <v/>
      </c>
      <c r="B88" s="85" t="str">
        <f>IF(C88="","",VLOOKUP('OPĆI DIO'!$C$3,'OPĆI DIO'!$L$6:$U$138,9,FALSE))</f>
        <v/>
      </c>
      <c r="C88" s="90"/>
      <c r="D88" s="85" t="str">
        <f t="shared" si="13"/>
        <v/>
      </c>
      <c r="E88" s="90"/>
      <c r="F88" s="85" t="str">
        <f t="shared" si="14"/>
        <v/>
      </c>
      <c r="G88" s="123"/>
      <c r="H88" s="85" t="str">
        <f t="shared" si="15"/>
        <v/>
      </c>
      <c r="I88" s="85" t="str">
        <f t="shared" si="16"/>
        <v/>
      </c>
      <c r="J88" s="122"/>
      <c r="K88" s="122"/>
      <c r="L88" s="122"/>
      <c r="M88" s="89"/>
      <c r="O88" t="str">
        <f t="shared" si="17"/>
        <v/>
      </c>
      <c r="P88" t="str">
        <f t="shared" si="18"/>
        <v/>
      </c>
      <c r="Q88" t="str">
        <f t="shared" si="19"/>
        <v/>
      </c>
      <c r="R88" t="str">
        <f t="shared" si="20"/>
        <v/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>
      <c r="A89" s="85" t="str">
        <f>IF(C89="","",VLOOKUP('OPĆI DIO'!$C$3,'OPĆI DIO'!$L$6:$U$138,10,FALSE))</f>
        <v/>
      </c>
      <c r="B89" s="85" t="str">
        <f>IF(C89="","",VLOOKUP('OPĆI DIO'!$C$3,'OPĆI DIO'!$L$6:$U$138,9,FALSE))</f>
        <v/>
      </c>
      <c r="C89" s="90"/>
      <c r="D89" s="85" t="str">
        <f t="shared" si="13"/>
        <v/>
      </c>
      <c r="E89" s="90"/>
      <c r="F89" s="85" t="str">
        <f t="shared" si="14"/>
        <v/>
      </c>
      <c r="G89" s="123"/>
      <c r="H89" s="85" t="str">
        <f t="shared" si="15"/>
        <v/>
      </c>
      <c r="I89" s="85" t="str">
        <f t="shared" si="16"/>
        <v/>
      </c>
      <c r="J89" s="122"/>
      <c r="K89" s="122"/>
      <c r="L89" s="122"/>
      <c r="M89" s="89"/>
      <c r="O89" t="str">
        <f t="shared" si="17"/>
        <v/>
      </c>
      <c r="P89" t="str">
        <f t="shared" si="18"/>
        <v/>
      </c>
      <c r="Q89" t="str">
        <f t="shared" si="19"/>
        <v/>
      </c>
      <c r="R89" t="str">
        <f t="shared" si="20"/>
        <v/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/>
      </c>
      <c r="B90" s="85" t="str">
        <f>IF(C90="","",VLOOKUP('OPĆI DIO'!$C$3,'OPĆI DIO'!$L$6:$U$138,9,FALSE))</f>
        <v/>
      </c>
      <c r="C90" s="90"/>
      <c r="D90" s="85" t="str">
        <f t="shared" si="13"/>
        <v/>
      </c>
      <c r="E90" s="90"/>
      <c r="F90" s="85" t="str">
        <f t="shared" si="14"/>
        <v/>
      </c>
      <c r="G90" s="123"/>
      <c r="H90" s="85" t="str">
        <f t="shared" si="15"/>
        <v/>
      </c>
      <c r="I90" s="85" t="str">
        <f t="shared" si="16"/>
        <v/>
      </c>
      <c r="J90" s="122"/>
      <c r="K90" s="122"/>
      <c r="L90" s="122"/>
      <c r="M90" s="89"/>
      <c r="O90" t="str">
        <f t="shared" si="17"/>
        <v/>
      </c>
      <c r="P90" t="str">
        <f t="shared" si="18"/>
        <v/>
      </c>
      <c r="Q90" t="str">
        <f t="shared" si="19"/>
        <v/>
      </c>
      <c r="R90" t="str">
        <f t="shared" si="20"/>
        <v/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/>
      </c>
      <c r="B91" s="85" t="str">
        <f>IF(C91="","",VLOOKUP('OPĆI DIO'!$C$3,'OPĆI DIO'!$L$6:$U$138,9,FALSE))</f>
        <v/>
      </c>
      <c r="C91" s="90"/>
      <c r="D91" s="85" t="str">
        <f t="shared" si="13"/>
        <v/>
      </c>
      <c r="E91" s="90"/>
      <c r="F91" s="85" t="str">
        <f t="shared" si="14"/>
        <v/>
      </c>
      <c r="G91" s="123"/>
      <c r="H91" s="85" t="str">
        <f t="shared" si="15"/>
        <v/>
      </c>
      <c r="I91" s="85" t="str">
        <f t="shared" si="16"/>
        <v/>
      </c>
      <c r="J91" s="122"/>
      <c r="K91" s="122"/>
      <c r="L91" s="122"/>
      <c r="M91" s="89"/>
      <c r="O91" t="str">
        <f t="shared" si="17"/>
        <v/>
      </c>
      <c r="P91" t="str">
        <f t="shared" si="18"/>
        <v/>
      </c>
      <c r="Q91" t="str">
        <f t="shared" si="19"/>
        <v/>
      </c>
      <c r="R91" t="str">
        <f t="shared" si="20"/>
        <v/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>
      <c r="A92" s="85" t="str">
        <f>IF(C92="","",VLOOKUP('OPĆI DIO'!$C$3,'OPĆI DIO'!$L$6:$U$138,10,FALSE))</f>
        <v/>
      </c>
      <c r="B92" s="85" t="str">
        <f>IF(C92="","",VLOOKUP('OPĆI DIO'!$C$3,'OPĆI DIO'!$L$6:$U$138,9,FALSE))</f>
        <v/>
      </c>
      <c r="C92" s="90"/>
      <c r="D92" s="85" t="str">
        <f t="shared" si="13"/>
        <v/>
      </c>
      <c r="E92" s="90"/>
      <c r="F92" s="85" t="str">
        <f t="shared" si="14"/>
        <v/>
      </c>
      <c r="G92" s="123"/>
      <c r="H92" s="85" t="str">
        <f t="shared" si="15"/>
        <v/>
      </c>
      <c r="I92" s="85" t="str">
        <f t="shared" si="16"/>
        <v/>
      </c>
      <c r="J92" s="122"/>
      <c r="K92" s="122"/>
      <c r="L92" s="122"/>
      <c r="M92" s="89"/>
      <c r="O92" t="str">
        <f t="shared" si="17"/>
        <v/>
      </c>
      <c r="P92" t="str">
        <f t="shared" si="18"/>
        <v/>
      </c>
      <c r="Q92" t="str">
        <f t="shared" si="19"/>
        <v/>
      </c>
      <c r="R92" t="str">
        <f t="shared" si="20"/>
        <v/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/>
      </c>
      <c r="B93" s="85" t="str">
        <f>IF(C93="","",VLOOKUP('OPĆI DIO'!$C$3,'OPĆI DIO'!$L$6:$U$138,9,FALSE))</f>
        <v/>
      </c>
      <c r="C93" s="90"/>
      <c r="D93" s="85" t="str">
        <f t="shared" si="13"/>
        <v/>
      </c>
      <c r="E93" s="90"/>
      <c r="F93" s="85" t="str">
        <f t="shared" si="14"/>
        <v/>
      </c>
      <c r="G93" s="123"/>
      <c r="H93" s="85" t="str">
        <f t="shared" si="15"/>
        <v/>
      </c>
      <c r="I93" s="85" t="str">
        <f t="shared" si="16"/>
        <v/>
      </c>
      <c r="J93" s="122"/>
      <c r="K93" s="122"/>
      <c r="L93" s="122"/>
      <c r="M93" s="89"/>
      <c r="O93" t="str">
        <f t="shared" si="17"/>
        <v/>
      </c>
      <c r="P93" t="str">
        <f t="shared" si="18"/>
        <v/>
      </c>
      <c r="Q93" t="str">
        <f t="shared" si="19"/>
        <v/>
      </c>
      <c r="R93" t="str">
        <f t="shared" si="20"/>
        <v/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/>
      </c>
      <c r="B94" s="85" t="str">
        <f>IF(C94="","",VLOOKUP('OPĆI DIO'!$C$3,'OPĆI DIO'!$L$6:$U$138,9,FALSE))</f>
        <v/>
      </c>
      <c r="C94" s="90"/>
      <c r="D94" s="85" t="str">
        <f t="shared" si="13"/>
        <v/>
      </c>
      <c r="E94" s="90"/>
      <c r="F94" s="85" t="str">
        <f t="shared" si="14"/>
        <v/>
      </c>
      <c r="G94" s="123"/>
      <c r="H94" s="85" t="str">
        <f t="shared" si="15"/>
        <v/>
      </c>
      <c r="I94" s="85" t="str">
        <f t="shared" si="16"/>
        <v/>
      </c>
      <c r="J94" s="122"/>
      <c r="K94" s="122"/>
      <c r="L94" s="122"/>
      <c r="M94" s="89"/>
      <c r="O94" t="str">
        <f t="shared" si="17"/>
        <v/>
      </c>
      <c r="P94" t="str">
        <f t="shared" si="18"/>
        <v/>
      </c>
      <c r="Q94" t="str">
        <f t="shared" si="19"/>
        <v/>
      </c>
      <c r="R94" t="str">
        <f t="shared" si="20"/>
        <v/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/>
      </c>
      <c r="B95" s="85" t="str">
        <f>IF(C95="","",VLOOKUP('OPĆI DIO'!$C$3,'OPĆI DIO'!$L$6:$U$138,9,FALSE))</f>
        <v/>
      </c>
      <c r="C95" s="90"/>
      <c r="D95" s="85" t="str">
        <f t="shared" si="13"/>
        <v/>
      </c>
      <c r="E95" s="90"/>
      <c r="F95" s="85" t="str">
        <f t="shared" si="14"/>
        <v/>
      </c>
      <c r="G95" s="123"/>
      <c r="H95" s="85" t="str">
        <f t="shared" si="15"/>
        <v/>
      </c>
      <c r="I95" s="85" t="str">
        <f t="shared" si="16"/>
        <v/>
      </c>
      <c r="J95" s="122"/>
      <c r="K95" s="122"/>
      <c r="L95" s="122"/>
      <c r="M95" s="89"/>
      <c r="O95" t="str">
        <f t="shared" si="17"/>
        <v/>
      </c>
      <c r="P95" t="str">
        <f t="shared" si="18"/>
        <v/>
      </c>
      <c r="Q95" t="str">
        <f t="shared" si="19"/>
        <v/>
      </c>
      <c r="R95" t="str">
        <f t="shared" si="20"/>
        <v/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/>
      </c>
      <c r="B96" s="85" t="str">
        <f>IF(C96="","",VLOOKUP('OPĆI DIO'!$C$3,'OPĆI DIO'!$L$6:$U$138,9,FALSE))</f>
        <v/>
      </c>
      <c r="C96" s="90"/>
      <c r="D96" s="85" t="str">
        <f t="shared" si="13"/>
        <v/>
      </c>
      <c r="E96" s="90"/>
      <c r="F96" s="85" t="str">
        <f t="shared" si="14"/>
        <v/>
      </c>
      <c r="G96" s="123"/>
      <c r="H96" s="85" t="str">
        <f t="shared" si="15"/>
        <v/>
      </c>
      <c r="I96" s="85" t="str">
        <f t="shared" si="16"/>
        <v/>
      </c>
      <c r="J96" s="122"/>
      <c r="K96" s="122"/>
      <c r="L96" s="122"/>
      <c r="M96" s="89"/>
      <c r="O96" t="str">
        <f t="shared" si="17"/>
        <v/>
      </c>
      <c r="P96" t="str">
        <f t="shared" si="18"/>
        <v/>
      </c>
      <c r="Q96" t="str">
        <f t="shared" si="19"/>
        <v/>
      </c>
      <c r="R96" t="str">
        <f t="shared" si="20"/>
        <v/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/>
      </c>
      <c r="B97" s="85" t="str">
        <f>IF(C97="","",VLOOKUP('OPĆI DIO'!$C$3,'OPĆI DIO'!$L$6:$U$138,9,FALSE))</f>
        <v/>
      </c>
      <c r="C97" s="90"/>
      <c r="D97" s="85" t="str">
        <f t="shared" si="13"/>
        <v/>
      </c>
      <c r="E97" s="90"/>
      <c r="F97" s="85" t="str">
        <f t="shared" si="14"/>
        <v/>
      </c>
      <c r="G97" s="123"/>
      <c r="H97" s="85" t="str">
        <f t="shared" si="15"/>
        <v/>
      </c>
      <c r="I97" s="85" t="str">
        <f t="shared" si="16"/>
        <v/>
      </c>
      <c r="J97" s="122"/>
      <c r="K97" s="122"/>
      <c r="L97" s="122"/>
      <c r="M97" s="89"/>
      <c r="O97" t="str">
        <f t="shared" si="17"/>
        <v/>
      </c>
      <c r="P97" t="str">
        <f t="shared" si="18"/>
        <v/>
      </c>
      <c r="Q97" t="str">
        <f t="shared" si="19"/>
        <v/>
      </c>
      <c r="R97" t="str">
        <f t="shared" si="20"/>
        <v/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/>
      </c>
      <c r="B98" s="85" t="str">
        <f>IF(C98="","",VLOOKUP('OPĆI DIO'!$C$3,'OPĆI DIO'!$L$6:$U$138,9,FALSE))</f>
        <v/>
      </c>
      <c r="C98" s="90"/>
      <c r="D98" s="85" t="str">
        <f t="shared" si="13"/>
        <v/>
      </c>
      <c r="E98" s="90"/>
      <c r="F98" s="85" t="str">
        <f t="shared" si="14"/>
        <v/>
      </c>
      <c r="G98" s="123"/>
      <c r="H98" s="85" t="str">
        <f t="shared" si="15"/>
        <v/>
      </c>
      <c r="I98" s="85" t="str">
        <f t="shared" si="16"/>
        <v/>
      </c>
      <c r="J98" s="122"/>
      <c r="K98" s="122"/>
      <c r="L98" s="122"/>
      <c r="M98" s="89"/>
      <c r="O98" t="str">
        <f t="shared" si="17"/>
        <v/>
      </c>
      <c r="P98" t="str">
        <f t="shared" si="18"/>
        <v/>
      </c>
      <c r="Q98" t="str">
        <f t="shared" si="19"/>
        <v/>
      </c>
      <c r="R98" t="str">
        <f t="shared" si="20"/>
        <v/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/>
      </c>
      <c r="B99" s="85" t="str">
        <f>IF(C99="","",VLOOKUP('OPĆI DIO'!$C$3,'OPĆI DIO'!$L$6:$U$138,9,FALSE))</f>
        <v/>
      </c>
      <c r="C99" s="90"/>
      <c r="D99" s="85" t="str">
        <f t="shared" si="13"/>
        <v/>
      </c>
      <c r="E99" s="90"/>
      <c r="F99" s="85" t="str">
        <f t="shared" si="14"/>
        <v/>
      </c>
      <c r="G99" s="123"/>
      <c r="H99" s="85" t="str">
        <f t="shared" si="15"/>
        <v/>
      </c>
      <c r="I99" s="85" t="str">
        <f t="shared" si="16"/>
        <v/>
      </c>
      <c r="J99" s="122"/>
      <c r="K99" s="122"/>
      <c r="L99" s="122"/>
      <c r="M99" s="89"/>
      <c r="O99" t="str">
        <f t="shared" si="17"/>
        <v/>
      </c>
      <c r="P99" t="str">
        <f t="shared" si="18"/>
        <v/>
      </c>
      <c r="Q99" t="str">
        <f t="shared" si="19"/>
        <v/>
      </c>
      <c r="R99" t="str">
        <f t="shared" si="20"/>
        <v/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/>
      </c>
      <c r="B100" s="85" t="str">
        <f>IF(C100="","",VLOOKUP('OPĆI DIO'!$C$3,'OPĆI DIO'!$L$6:$U$138,9,FALSE))</f>
        <v/>
      </c>
      <c r="C100" s="90"/>
      <c r="D100" s="85" t="str">
        <f t="shared" si="13"/>
        <v/>
      </c>
      <c r="E100" s="90"/>
      <c r="F100" s="85" t="str">
        <f t="shared" si="14"/>
        <v/>
      </c>
      <c r="G100" s="123"/>
      <c r="H100" s="85" t="str">
        <f t="shared" si="15"/>
        <v/>
      </c>
      <c r="I100" s="85" t="str">
        <f t="shared" si="16"/>
        <v/>
      </c>
      <c r="J100" s="122"/>
      <c r="K100" s="122"/>
      <c r="L100" s="122"/>
      <c r="M100" s="89"/>
      <c r="O100" t="str">
        <f t="shared" si="17"/>
        <v/>
      </c>
      <c r="P100" t="str">
        <f t="shared" si="18"/>
        <v/>
      </c>
      <c r="Q100" t="str">
        <f t="shared" si="19"/>
        <v/>
      </c>
      <c r="R100" t="str">
        <f t="shared" si="20"/>
        <v/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/>
      </c>
      <c r="B101" s="85" t="str">
        <f>IF(C101="","",VLOOKUP('OPĆI DIO'!$C$3,'OPĆI DIO'!$L$6:$U$138,9,FALSE))</f>
        <v/>
      </c>
      <c r="C101" s="90"/>
      <c r="D101" s="85" t="str">
        <f t="shared" si="13"/>
        <v/>
      </c>
      <c r="E101" s="90"/>
      <c r="F101" s="85" t="str">
        <f t="shared" si="14"/>
        <v/>
      </c>
      <c r="G101" s="123"/>
      <c r="H101" s="85" t="str">
        <f t="shared" si="15"/>
        <v/>
      </c>
      <c r="I101" s="85" t="str">
        <f t="shared" si="16"/>
        <v/>
      </c>
      <c r="J101" s="122"/>
      <c r="K101" s="122"/>
      <c r="L101" s="122"/>
      <c r="M101" s="89"/>
      <c r="O101" t="str">
        <f t="shared" si="17"/>
        <v/>
      </c>
      <c r="P101" t="str">
        <f t="shared" si="18"/>
        <v/>
      </c>
      <c r="Q101" t="str">
        <f t="shared" si="19"/>
        <v/>
      </c>
      <c r="R101" t="str">
        <f t="shared" si="20"/>
        <v/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/>
      </c>
      <c r="B102" s="85" t="str">
        <f>IF(C102="","",VLOOKUP('OPĆI DIO'!$C$3,'OPĆI DIO'!$L$6:$U$138,9,FALSE))</f>
        <v/>
      </c>
      <c r="C102" s="90"/>
      <c r="D102" s="85" t="str">
        <f t="shared" si="13"/>
        <v/>
      </c>
      <c r="E102" s="90"/>
      <c r="F102" s="85" t="str">
        <f t="shared" si="14"/>
        <v/>
      </c>
      <c r="G102" s="123"/>
      <c r="H102" s="85" t="str">
        <f t="shared" si="15"/>
        <v/>
      </c>
      <c r="I102" s="85" t="str">
        <f t="shared" si="16"/>
        <v/>
      </c>
      <c r="J102" s="122"/>
      <c r="K102" s="122"/>
      <c r="L102" s="122"/>
      <c r="M102" s="89"/>
      <c r="O102" t="str">
        <f t="shared" si="17"/>
        <v/>
      </c>
      <c r="P102" t="str">
        <f t="shared" si="18"/>
        <v/>
      </c>
      <c r="Q102" t="str">
        <f t="shared" si="19"/>
        <v/>
      </c>
      <c r="R102" t="str">
        <f t="shared" si="20"/>
        <v/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>
      <c r="A103" s="85" t="str">
        <f>IF(C103="","",VLOOKUP('OPĆI DIO'!$C$3,'OPĆI DIO'!$L$6:$U$138,10,FALSE))</f>
        <v/>
      </c>
      <c r="B103" s="85" t="str">
        <f>IF(C103="","",VLOOKUP('OPĆI DIO'!$C$3,'OPĆI DIO'!$L$6:$U$138,9,FALSE))</f>
        <v/>
      </c>
      <c r="C103" s="90"/>
      <c r="D103" s="85" t="str">
        <f t="shared" si="13"/>
        <v/>
      </c>
      <c r="E103" s="90"/>
      <c r="F103" s="85" t="str">
        <f t="shared" si="14"/>
        <v/>
      </c>
      <c r="G103" s="123"/>
      <c r="H103" s="85" t="str">
        <f t="shared" si="15"/>
        <v/>
      </c>
      <c r="I103" s="85" t="str">
        <f t="shared" si="16"/>
        <v/>
      </c>
      <c r="J103" s="122"/>
      <c r="K103" s="122"/>
      <c r="L103" s="122"/>
      <c r="M103" s="89"/>
      <c r="O103" t="str">
        <f t="shared" si="17"/>
        <v/>
      </c>
      <c r="P103" t="str">
        <f t="shared" si="18"/>
        <v/>
      </c>
      <c r="Q103" t="str">
        <f t="shared" si="19"/>
        <v/>
      </c>
      <c r="R103" t="str">
        <f t="shared" si="20"/>
        <v/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>
      <c r="A104" s="85" t="str">
        <f>IF(C104="","",VLOOKUP('OPĆI DIO'!$C$3,'OPĆI DIO'!$L$6:$U$138,10,FALSE))</f>
        <v/>
      </c>
      <c r="B104" s="85" t="str">
        <f>IF(C104="","",VLOOKUP('OPĆI DIO'!$C$3,'OPĆI DIO'!$L$6:$U$138,9,FALSE))</f>
        <v/>
      </c>
      <c r="C104" s="90"/>
      <c r="D104" s="85" t="str">
        <f t="shared" si="13"/>
        <v/>
      </c>
      <c r="E104" s="90"/>
      <c r="F104" s="85" t="str">
        <f t="shared" si="14"/>
        <v/>
      </c>
      <c r="G104" s="123"/>
      <c r="H104" s="85" t="str">
        <f t="shared" si="15"/>
        <v/>
      </c>
      <c r="I104" s="85" t="str">
        <f t="shared" si="16"/>
        <v/>
      </c>
      <c r="J104" s="122"/>
      <c r="K104" s="122"/>
      <c r="L104" s="122"/>
      <c r="M104" s="89"/>
      <c r="O104" t="str">
        <f t="shared" si="17"/>
        <v/>
      </c>
      <c r="P104" t="str">
        <f t="shared" si="18"/>
        <v/>
      </c>
      <c r="Q104" t="str">
        <f t="shared" si="19"/>
        <v/>
      </c>
      <c r="R104" t="str">
        <f t="shared" si="20"/>
        <v/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/>
      </c>
      <c r="B105" s="85" t="str">
        <f>IF(C105="","",VLOOKUP('OPĆI DIO'!$C$3,'OPĆI DIO'!$L$6:$U$138,9,FALSE))</f>
        <v/>
      </c>
      <c r="C105" s="90"/>
      <c r="D105" s="85" t="str">
        <f t="shared" si="13"/>
        <v/>
      </c>
      <c r="E105" s="90"/>
      <c r="F105" s="85" t="str">
        <f t="shared" si="14"/>
        <v/>
      </c>
      <c r="G105" s="123"/>
      <c r="H105" s="85" t="str">
        <f t="shared" si="15"/>
        <v/>
      </c>
      <c r="I105" s="85" t="str">
        <f t="shared" si="16"/>
        <v/>
      </c>
      <c r="J105" s="122"/>
      <c r="K105" s="122"/>
      <c r="L105" s="122"/>
      <c r="M105" s="89"/>
      <c r="O105" t="str">
        <f t="shared" si="17"/>
        <v/>
      </c>
      <c r="P105" t="str">
        <f t="shared" si="18"/>
        <v/>
      </c>
      <c r="Q105" t="str">
        <f t="shared" si="19"/>
        <v/>
      </c>
      <c r="R105" t="str">
        <f t="shared" si="20"/>
        <v/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>
      <c r="A106" s="85" t="str">
        <f>IF(C106="","",VLOOKUP('OPĆI DIO'!$C$3,'OPĆI DIO'!$L$6:$U$138,10,FALSE))</f>
        <v/>
      </c>
      <c r="B106" s="85" t="str">
        <f>IF(C106="","",VLOOKUP('OPĆI DIO'!$C$3,'OPĆI DIO'!$L$6:$U$138,9,FALSE))</f>
        <v/>
      </c>
      <c r="C106" s="90"/>
      <c r="D106" s="85" t="str">
        <f t="shared" si="13"/>
        <v/>
      </c>
      <c r="E106" s="90"/>
      <c r="F106" s="85" t="str">
        <f t="shared" si="14"/>
        <v/>
      </c>
      <c r="G106" s="123"/>
      <c r="H106" s="85" t="str">
        <f t="shared" si="15"/>
        <v/>
      </c>
      <c r="I106" s="85" t="str">
        <f t="shared" si="16"/>
        <v/>
      </c>
      <c r="J106" s="122"/>
      <c r="K106" s="122"/>
      <c r="L106" s="122"/>
      <c r="M106" s="89"/>
      <c r="O106" t="str">
        <f t="shared" si="17"/>
        <v/>
      </c>
      <c r="P106" t="str">
        <f t="shared" si="18"/>
        <v/>
      </c>
      <c r="Q106" t="str">
        <f t="shared" si="19"/>
        <v/>
      </c>
      <c r="R106" t="str">
        <f t="shared" si="20"/>
        <v/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/>
      </c>
      <c r="B107" s="85" t="str">
        <f>IF(C107="","",VLOOKUP('OPĆI DIO'!$C$3,'OPĆI DIO'!$L$6:$U$138,9,FALSE))</f>
        <v/>
      </c>
      <c r="C107" s="90"/>
      <c r="D107" s="85" t="str">
        <f t="shared" si="13"/>
        <v/>
      </c>
      <c r="E107" s="90"/>
      <c r="F107" s="85" t="str">
        <f t="shared" si="14"/>
        <v/>
      </c>
      <c r="G107" s="123"/>
      <c r="H107" s="85" t="str">
        <f t="shared" si="15"/>
        <v/>
      </c>
      <c r="I107" s="85" t="str">
        <f t="shared" si="16"/>
        <v/>
      </c>
      <c r="J107" s="122"/>
      <c r="K107" s="122"/>
      <c r="L107" s="122"/>
      <c r="M107" s="89"/>
      <c r="O107" t="str">
        <f t="shared" si="17"/>
        <v/>
      </c>
      <c r="P107" t="str">
        <f t="shared" si="18"/>
        <v/>
      </c>
      <c r="Q107" t="str">
        <f t="shared" si="19"/>
        <v/>
      </c>
      <c r="R107" t="str">
        <f t="shared" si="20"/>
        <v/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>
      <c r="A108" s="85" t="str">
        <f>IF(C108="","",VLOOKUP('OPĆI DIO'!$C$3,'OPĆI DIO'!$L$6:$U$138,10,FALSE))</f>
        <v/>
      </c>
      <c r="B108" s="85" t="str">
        <f>IF(C108="","",VLOOKUP('OPĆI DIO'!$C$3,'OPĆI DIO'!$L$6:$U$138,9,FALSE))</f>
        <v/>
      </c>
      <c r="C108" s="90"/>
      <c r="D108" s="85" t="str">
        <f t="shared" si="13"/>
        <v/>
      </c>
      <c r="E108" s="90"/>
      <c r="F108" s="85" t="str">
        <f t="shared" si="14"/>
        <v/>
      </c>
      <c r="G108" s="123"/>
      <c r="H108" s="85" t="str">
        <f t="shared" si="15"/>
        <v/>
      </c>
      <c r="I108" s="85" t="str">
        <f t="shared" si="16"/>
        <v/>
      </c>
      <c r="J108" s="122"/>
      <c r="K108" s="122"/>
      <c r="L108" s="122"/>
      <c r="M108" s="89"/>
      <c r="O108" t="str">
        <f t="shared" si="17"/>
        <v/>
      </c>
      <c r="P108" t="str">
        <f t="shared" si="18"/>
        <v/>
      </c>
      <c r="Q108" t="str">
        <f t="shared" si="19"/>
        <v/>
      </c>
      <c r="R108" t="str">
        <f t="shared" si="20"/>
        <v/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>
      <c r="A109" s="85" t="str">
        <f>IF(C109="","",VLOOKUP('OPĆI DIO'!$C$3,'OPĆI DIO'!$L$6:$U$138,10,FALSE))</f>
        <v/>
      </c>
      <c r="B109" s="85" t="str">
        <f>IF(C109="","",VLOOKUP('OPĆI DIO'!$C$3,'OPĆI DIO'!$L$6:$U$138,9,FALSE))</f>
        <v/>
      </c>
      <c r="C109" s="90"/>
      <c r="D109" s="85" t="str">
        <f t="shared" si="13"/>
        <v/>
      </c>
      <c r="E109" s="90"/>
      <c r="F109" s="85" t="str">
        <f t="shared" si="14"/>
        <v/>
      </c>
      <c r="G109" s="123"/>
      <c r="H109" s="85" t="str">
        <f t="shared" si="15"/>
        <v/>
      </c>
      <c r="I109" s="85" t="str">
        <f t="shared" si="16"/>
        <v/>
      </c>
      <c r="J109" s="122"/>
      <c r="K109" s="122"/>
      <c r="L109" s="122"/>
      <c r="M109" s="89"/>
      <c r="O109" t="str">
        <f t="shared" si="17"/>
        <v/>
      </c>
      <c r="P109" t="str">
        <f t="shared" si="18"/>
        <v/>
      </c>
      <c r="Q109" t="str">
        <f t="shared" si="19"/>
        <v/>
      </c>
      <c r="R109" t="str">
        <f t="shared" si="20"/>
        <v/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>
      <c r="A110" s="85" t="str">
        <f>IF(C110="","",VLOOKUP('OPĆI DIO'!$C$3,'OPĆI DIO'!$L$6:$U$138,10,FALSE))</f>
        <v/>
      </c>
      <c r="B110" s="85" t="str">
        <f>IF(C110="","",VLOOKUP('OPĆI DIO'!$C$3,'OPĆI DIO'!$L$6:$U$138,9,FALSE))</f>
        <v/>
      </c>
      <c r="C110" s="90"/>
      <c r="D110" s="85" t="str">
        <f t="shared" si="13"/>
        <v/>
      </c>
      <c r="E110" s="90"/>
      <c r="F110" s="85" t="str">
        <f t="shared" si="14"/>
        <v/>
      </c>
      <c r="G110" s="123"/>
      <c r="H110" s="85" t="str">
        <f t="shared" si="15"/>
        <v/>
      </c>
      <c r="I110" s="85" t="str">
        <f t="shared" si="16"/>
        <v/>
      </c>
      <c r="J110" s="122"/>
      <c r="K110" s="122"/>
      <c r="L110" s="122"/>
      <c r="M110" s="89"/>
      <c r="O110" t="str">
        <f t="shared" si="17"/>
        <v/>
      </c>
      <c r="P110" t="str">
        <f t="shared" si="18"/>
        <v/>
      </c>
      <c r="Q110" t="str">
        <f t="shared" si="19"/>
        <v/>
      </c>
      <c r="R110" t="str">
        <f t="shared" si="20"/>
        <v/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>
      <c r="A111" s="85" t="str">
        <f>IF(C111="","",VLOOKUP('OPĆI DIO'!$C$3,'OPĆI DIO'!$L$6:$U$138,10,FALSE))</f>
        <v/>
      </c>
      <c r="B111" s="85" t="str">
        <f>IF(C111="","",VLOOKUP('OPĆI DIO'!$C$3,'OPĆI DIO'!$L$6:$U$138,9,FALSE))</f>
        <v/>
      </c>
      <c r="C111" s="90"/>
      <c r="D111" s="85" t="str">
        <f t="shared" si="13"/>
        <v/>
      </c>
      <c r="E111" s="90"/>
      <c r="F111" s="85" t="str">
        <f t="shared" si="14"/>
        <v/>
      </c>
      <c r="G111" s="123"/>
      <c r="H111" s="85" t="str">
        <f t="shared" si="15"/>
        <v/>
      </c>
      <c r="I111" s="85" t="str">
        <f t="shared" si="16"/>
        <v/>
      </c>
      <c r="J111" s="122"/>
      <c r="K111" s="122"/>
      <c r="L111" s="122"/>
      <c r="M111" s="89"/>
      <c r="O111" t="str">
        <f t="shared" si="17"/>
        <v/>
      </c>
      <c r="P111" t="str">
        <f t="shared" si="18"/>
        <v/>
      </c>
      <c r="Q111" t="str">
        <f t="shared" si="19"/>
        <v/>
      </c>
      <c r="R111" t="str">
        <f t="shared" si="20"/>
        <v/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/>
      </c>
      <c r="B112" s="85" t="str">
        <f>IF(C112="","",VLOOKUP('OPĆI DIO'!$C$3,'OPĆI DIO'!$L$6:$U$138,9,FALSE))</f>
        <v/>
      </c>
      <c r="C112" s="90"/>
      <c r="D112" s="85" t="str">
        <f t="shared" si="13"/>
        <v/>
      </c>
      <c r="E112" s="90"/>
      <c r="F112" s="85" t="str">
        <f t="shared" si="14"/>
        <v/>
      </c>
      <c r="G112" s="123"/>
      <c r="H112" s="85" t="str">
        <f t="shared" si="15"/>
        <v/>
      </c>
      <c r="I112" s="85" t="str">
        <f t="shared" si="16"/>
        <v/>
      </c>
      <c r="J112" s="122"/>
      <c r="K112" s="122"/>
      <c r="L112" s="122"/>
      <c r="M112" s="89"/>
      <c r="O112" t="str">
        <f t="shared" si="17"/>
        <v/>
      </c>
      <c r="P112" t="str">
        <f t="shared" si="18"/>
        <v/>
      </c>
      <c r="Q112" t="str">
        <f t="shared" si="19"/>
        <v/>
      </c>
      <c r="R112" t="str">
        <f t="shared" si="20"/>
        <v/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/>
      </c>
      <c r="B113" s="85" t="str">
        <f>IF(C113="","",VLOOKUP('OPĆI DIO'!$C$3,'OPĆI DIO'!$L$6:$U$138,9,FALSE))</f>
        <v/>
      </c>
      <c r="C113" s="90"/>
      <c r="D113" s="85" t="str">
        <f t="shared" si="13"/>
        <v/>
      </c>
      <c r="E113" s="90"/>
      <c r="F113" s="85" t="str">
        <f t="shared" si="14"/>
        <v/>
      </c>
      <c r="G113" s="123"/>
      <c r="H113" s="85" t="str">
        <f t="shared" si="15"/>
        <v/>
      </c>
      <c r="I113" s="85" t="str">
        <f t="shared" si="16"/>
        <v/>
      </c>
      <c r="J113" s="122"/>
      <c r="K113" s="122"/>
      <c r="L113" s="122"/>
      <c r="M113" s="89"/>
      <c r="O113" t="str">
        <f t="shared" si="17"/>
        <v/>
      </c>
      <c r="P113" t="str">
        <f t="shared" si="18"/>
        <v/>
      </c>
      <c r="Q113" t="str">
        <f t="shared" si="19"/>
        <v/>
      </c>
      <c r="R113" t="str">
        <f t="shared" si="20"/>
        <v/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/>
      </c>
      <c r="B114" s="85" t="str">
        <f>IF(C114="","",VLOOKUP('OPĆI DIO'!$C$3,'OPĆI DIO'!$L$6:$U$138,9,FALSE))</f>
        <v/>
      </c>
      <c r="C114" s="90"/>
      <c r="D114" s="85" t="str">
        <f t="shared" si="13"/>
        <v/>
      </c>
      <c r="E114" s="90"/>
      <c r="F114" s="85" t="str">
        <f t="shared" si="14"/>
        <v/>
      </c>
      <c r="G114" s="123"/>
      <c r="H114" s="85" t="str">
        <f t="shared" si="15"/>
        <v/>
      </c>
      <c r="I114" s="85" t="str">
        <f t="shared" si="16"/>
        <v/>
      </c>
      <c r="J114" s="122"/>
      <c r="K114" s="122"/>
      <c r="L114" s="122"/>
      <c r="M114" s="89"/>
      <c r="O114" t="str">
        <f t="shared" si="17"/>
        <v/>
      </c>
      <c r="P114" t="str">
        <f t="shared" si="18"/>
        <v/>
      </c>
      <c r="Q114" t="str">
        <f t="shared" si="19"/>
        <v/>
      </c>
      <c r="R114" t="str">
        <f t="shared" si="20"/>
        <v/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/>
      </c>
      <c r="B115" s="85" t="str">
        <f>IF(C115="","",VLOOKUP('OPĆI DIO'!$C$3,'OPĆI DIO'!$L$6:$U$138,9,FALSE))</f>
        <v/>
      </c>
      <c r="C115" s="90"/>
      <c r="D115" s="85" t="str">
        <f t="shared" si="13"/>
        <v/>
      </c>
      <c r="E115" s="90"/>
      <c r="F115" s="85" t="str">
        <f t="shared" si="14"/>
        <v/>
      </c>
      <c r="G115" s="123"/>
      <c r="H115" s="85" t="str">
        <f t="shared" si="15"/>
        <v/>
      </c>
      <c r="I115" s="85" t="str">
        <f t="shared" si="16"/>
        <v/>
      </c>
      <c r="J115" s="122"/>
      <c r="K115" s="122"/>
      <c r="L115" s="122"/>
      <c r="M115" s="89"/>
      <c r="O115" t="str">
        <f t="shared" si="17"/>
        <v/>
      </c>
      <c r="P115" t="str">
        <f t="shared" si="18"/>
        <v/>
      </c>
      <c r="Q115" t="str">
        <f t="shared" si="19"/>
        <v/>
      </c>
      <c r="R115" t="str">
        <f t="shared" si="20"/>
        <v/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/>
      </c>
      <c r="B116" s="85" t="str">
        <f>IF(C116="","",VLOOKUP('OPĆI DIO'!$C$3,'OPĆI DIO'!$L$6:$U$138,9,FALSE))</f>
        <v/>
      </c>
      <c r="C116" s="90"/>
      <c r="D116" s="85" t="str">
        <f t="shared" si="13"/>
        <v/>
      </c>
      <c r="E116" s="90"/>
      <c r="F116" s="85" t="str">
        <f t="shared" si="14"/>
        <v/>
      </c>
      <c r="G116" s="123"/>
      <c r="H116" s="85" t="str">
        <f t="shared" si="15"/>
        <v/>
      </c>
      <c r="I116" s="85" t="str">
        <f t="shared" si="16"/>
        <v/>
      </c>
      <c r="J116" s="122"/>
      <c r="K116" s="122"/>
      <c r="L116" s="122"/>
      <c r="M116" s="89"/>
      <c r="O116" t="str">
        <f t="shared" si="17"/>
        <v/>
      </c>
      <c r="P116" t="str">
        <f t="shared" si="18"/>
        <v/>
      </c>
      <c r="Q116" t="str">
        <f t="shared" si="19"/>
        <v/>
      </c>
      <c r="R116" t="str">
        <f t="shared" si="20"/>
        <v/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>
      <c r="A117" s="85" t="str">
        <f>IF(C117="","",VLOOKUP('OPĆI DIO'!$C$3,'OPĆI DIO'!$L$6:$U$138,10,FALSE))</f>
        <v/>
      </c>
      <c r="B117" s="85" t="str">
        <f>IF(C117="","",VLOOKUP('OPĆI DIO'!$C$3,'OPĆI DIO'!$L$6:$U$138,9,FALSE))</f>
        <v/>
      </c>
      <c r="C117" s="90"/>
      <c r="D117" s="85" t="str">
        <f t="shared" si="13"/>
        <v/>
      </c>
      <c r="E117" s="90"/>
      <c r="F117" s="85" t="str">
        <f t="shared" si="14"/>
        <v/>
      </c>
      <c r="G117" s="123"/>
      <c r="H117" s="85" t="str">
        <f t="shared" si="15"/>
        <v/>
      </c>
      <c r="I117" s="85" t="str">
        <f t="shared" si="16"/>
        <v/>
      </c>
      <c r="J117" s="122"/>
      <c r="K117" s="122"/>
      <c r="L117" s="122"/>
      <c r="M117" s="89"/>
      <c r="O117" t="str">
        <f t="shared" si="17"/>
        <v/>
      </c>
      <c r="P117" t="str">
        <f t="shared" si="18"/>
        <v/>
      </c>
      <c r="Q117" t="str">
        <f t="shared" si="19"/>
        <v/>
      </c>
      <c r="R117" t="str">
        <f t="shared" si="20"/>
        <v/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>
      <c r="A118" s="85" t="str">
        <f>IF(C118="","",VLOOKUP('OPĆI DIO'!$C$3,'OPĆI DIO'!$L$6:$U$138,10,FALSE))</f>
        <v/>
      </c>
      <c r="B118" s="85" t="str">
        <f>IF(C118="","",VLOOKUP('OPĆI DIO'!$C$3,'OPĆI DIO'!$L$6:$U$138,9,FALSE))</f>
        <v/>
      </c>
      <c r="C118" s="90"/>
      <c r="D118" s="85" t="str">
        <f t="shared" si="13"/>
        <v/>
      </c>
      <c r="E118" s="90"/>
      <c r="F118" s="85" t="str">
        <f t="shared" si="14"/>
        <v/>
      </c>
      <c r="G118" s="123"/>
      <c r="H118" s="85" t="str">
        <f t="shared" si="15"/>
        <v/>
      </c>
      <c r="I118" s="85" t="str">
        <f t="shared" si="16"/>
        <v/>
      </c>
      <c r="J118" s="122"/>
      <c r="K118" s="122"/>
      <c r="L118" s="122"/>
      <c r="M118" s="89"/>
      <c r="O118" t="str">
        <f t="shared" si="17"/>
        <v/>
      </c>
      <c r="P118" t="str">
        <f t="shared" si="18"/>
        <v/>
      </c>
      <c r="Q118" t="str">
        <f t="shared" si="19"/>
        <v/>
      </c>
      <c r="R118" t="str">
        <f t="shared" si="20"/>
        <v/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>
      <c r="A119" s="85" t="str">
        <f>IF(C119="","",VLOOKUP('OPĆI DIO'!$C$3,'OPĆI DIO'!$L$6:$U$138,10,FALSE))</f>
        <v/>
      </c>
      <c r="B119" s="85" t="str">
        <f>IF(C119="","",VLOOKUP('OPĆI DIO'!$C$3,'OPĆI DIO'!$L$6:$U$138,9,FALSE))</f>
        <v/>
      </c>
      <c r="C119" s="90"/>
      <c r="D119" s="85" t="str">
        <f t="shared" si="13"/>
        <v/>
      </c>
      <c r="E119" s="90"/>
      <c r="F119" s="85" t="str">
        <f t="shared" si="14"/>
        <v/>
      </c>
      <c r="G119" s="123"/>
      <c r="H119" s="85" t="str">
        <f t="shared" si="15"/>
        <v/>
      </c>
      <c r="I119" s="85" t="str">
        <f t="shared" si="16"/>
        <v/>
      </c>
      <c r="J119" s="122"/>
      <c r="K119" s="122"/>
      <c r="L119" s="122"/>
      <c r="M119" s="89"/>
      <c r="O119" t="str">
        <f t="shared" si="17"/>
        <v/>
      </c>
      <c r="P119" t="str">
        <f t="shared" si="18"/>
        <v/>
      </c>
      <c r="Q119" t="str">
        <f t="shared" si="19"/>
        <v/>
      </c>
      <c r="R119" t="str">
        <f t="shared" si="20"/>
        <v/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/>
      </c>
      <c r="B120" s="85" t="str">
        <f>IF(C120="","",VLOOKUP('OPĆI DIO'!$C$3,'OPĆI DIO'!$L$6:$U$138,9,FALSE))</f>
        <v/>
      </c>
      <c r="C120" s="90"/>
      <c r="D120" s="85" t="str">
        <f t="shared" si="13"/>
        <v/>
      </c>
      <c r="E120" s="90"/>
      <c r="F120" s="85" t="str">
        <f t="shared" si="14"/>
        <v/>
      </c>
      <c r="G120" s="123"/>
      <c r="H120" s="85" t="str">
        <f t="shared" si="15"/>
        <v/>
      </c>
      <c r="I120" s="85" t="str">
        <f t="shared" si="16"/>
        <v/>
      </c>
      <c r="J120" s="122"/>
      <c r="K120" s="122"/>
      <c r="L120" s="122"/>
      <c r="M120" s="89"/>
      <c r="O120" t="str">
        <f t="shared" si="17"/>
        <v/>
      </c>
      <c r="P120" t="str">
        <f t="shared" si="18"/>
        <v/>
      </c>
      <c r="Q120" t="str">
        <f t="shared" si="19"/>
        <v/>
      </c>
      <c r="R120" t="str">
        <f t="shared" si="20"/>
        <v/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>
      <c r="A121" s="85" t="str">
        <f>IF(C121="","",VLOOKUP('OPĆI DIO'!$C$3,'OPĆI DIO'!$L$6:$U$138,10,FALSE))</f>
        <v/>
      </c>
      <c r="B121" s="85" t="str">
        <f>IF(C121="","",VLOOKUP('OPĆI DIO'!$C$3,'OPĆI DIO'!$L$6:$U$138,9,FALSE))</f>
        <v/>
      </c>
      <c r="C121" s="90"/>
      <c r="D121" s="85" t="str">
        <f t="shared" si="13"/>
        <v/>
      </c>
      <c r="E121" s="90"/>
      <c r="F121" s="85" t="str">
        <f t="shared" si="14"/>
        <v/>
      </c>
      <c r="G121" s="123"/>
      <c r="H121" s="85" t="str">
        <f t="shared" si="15"/>
        <v/>
      </c>
      <c r="I121" s="85" t="str">
        <f t="shared" si="16"/>
        <v/>
      </c>
      <c r="J121" s="122"/>
      <c r="K121" s="122"/>
      <c r="L121" s="122"/>
      <c r="M121" s="89"/>
      <c r="O121" t="str">
        <f t="shared" si="17"/>
        <v/>
      </c>
      <c r="P121" t="str">
        <f t="shared" si="18"/>
        <v/>
      </c>
      <c r="Q121" t="str">
        <f t="shared" si="19"/>
        <v/>
      </c>
      <c r="R121" t="str">
        <f t="shared" si="20"/>
        <v/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>
      <c r="A122" s="85" t="str">
        <f>IF(C122="","",VLOOKUP('OPĆI DIO'!$C$3,'OPĆI DIO'!$L$6:$U$138,10,FALSE))</f>
        <v/>
      </c>
      <c r="B122" s="85" t="str">
        <f>IF(C122="","",VLOOKUP('OPĆI DIO'!$C$3,'OPĆI DIO'!$L$6:$U$138,9,FALSE))</f>
        <v/>
      </c>
      <c r="C122" s="90"/>
      <c r="D122" s="85" t="str">
        <f t="shared" si="13"/>
        <v/>
      </c>
      <c r="E122" s="90"/>
      <c r="F122" s="85" t="str">
        <f t="shared" si="14"/>
        <v/>
      </c>
      <c r="G122" s="123"/>
      <c r="H122" s="85" t="str">
        <f t="shared" si="15"/>
        <v/>
      </c>
      <c r="I122" s="85" t="str">
        <f t="shared" si="16"/>
        <v/>
      </c>
      <c r="J122" s="122"/>
      <c r="K122" s="122"/>
      <c r="L122" s="122"/>
      <c r="M122" s="89"/>
      <c r="O122" t="str">
        <f t="shared" si="17"/>
        <v/>
      </c>
      <c r="P122" t="str">
        <f t="shared" si="18"/>
        <v/>
      </c>
      <c r="Q122" t="str">
        <f t="shared" si="19"/>
        <v/>
      </c>
      <c r="R122" t="str">
        <f t="shared" si="20"/>
        <v/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>
      <c r="A123" s="85" t="str">
        <f>IF(C123="","",VLOOKUP('OPĆI DIO'!$C$3,'OPĆI DIO'!$L$6:$U$138,10,FALSE))</f>
        <v/>
      </c>
      <c r="B123" s="85" t="str">
        <f>IF(C123="","",VLOOKUP('OPĆI DIO'!$C$3,'OPĆI DIO'!$L$6:$U$138,9,FALSE))</f>
        <v/>
      </c>
      <c r="C123" s="90"/>
      <c r="D123" s="85" t="str">
        <f t="shared" si="13"/>
        <v/>
      </c>
      <c r="E123" s="90"/>
      <c r="F123" s="85" t="str">
        <f t="shared" si="14"/>
        <v/>
      </c>
      <c r="G123" s="123"/>
      <c r="H123" s="85" t="str">
        <f t="shared" si="15"/>
        <v/>
      </c>
      <c r="I123" s="85" t="str">
        <f t="shared" si="16"/>
        <v/>
      </c>
      <c r="J123" s="122"/>
      <c r="K123" s="122"/>
      <c r="L123" s="122"/>
      <c r="M123" s="89"/>
      <c r="O123" t="str">
        <f t="shared" si="17"/>
        <v/>
      </c>
      <c r="P123" t="str">
        <f t="shared" si="18"/>
        <v/>
      </c>
      <c r="Q123" t="str">
        <f t="shared" si="19"/>
        <v/>
      </c>
      <c r="R123" t="str">
        <f t="shared" si="20"/>
        <v/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>
      <c r="A124" s="85" t="str">
        <f>IF(C124="","",VLOOKUP('OPĆI DIO'!$C$3,'OPĆI DIO'!$L$6:$U$138,10,FALSE))</f>
        <v/>
      </c>
      <c r="B124" s="85" t="str">
        <f>IF(C124="","",VLOOKUP('OPĆI DIO'!$C$3,'OPĆI DIO'!$L$6:$U$138,9,FALSE))</f>
        <v/>
      </c>
      <c r="C124" s="90"/>
      <c r="D124" s="85" t="str">
        <f t="shared" si="13"/>
        <v/>
      </c>
      <c r="E124" s="90"/>
      <c r="F124" s="85" t="str">
        <f t="shared" si="14"/>
        <v/>
      </c>
      <c r="G124" s="123"/>
      <c r="H124" s="85" t="str">
        <f t="shared" si="15"/>
        <v/>
      </c>
      <c r="I124" s="85" t="str">
        <f t="shared" si="16"/>
        <v/>
      </c>
      <c r="J124" s="122"/>
      <c r="K124" s="122"/>
      <c r="L124" s="122"/>
      <c r="M124" s="89"/>
      <c r="O124" t="str">
        <f t="shared" si="17"/>
        <v/>
      </c>
      <c r="P124" t="str">
        <f t="shared" si="18"/>
        <v/>
      </c>
      <c r="Q124" t="str">
        <f t="shared" si="19"/>
        <v/>
      </c>
      <c r="R124" t="str">
        <f t="shared" si="20"/>
        <v/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>
      <c r="A125" s="85" t="str">
        <f>IF(C125="","",VLOOKUP('OPĆI DIO'!$C$3,'OPĆI DIO'!$L$6:$U$138,10,FALSE))</f>
        <v/>
      </c>
      <c r="B125" s="85" t="str">
        <f>IF(C125="","",VLOOKUP('OPĆI DIO'!$C$3,'OPĆI DIO'!$L$6:$U$138,9,FALSE))</f>
        <v/>
      </c>
      <c r="C125" s="90"/>
      <c r="D125" s="85" t="str">
        <f t="shared" si="13"/>
        <v/>
      </c>
      <c r="E125" s="90"/>
      <c r="F125" s="85" t="str">
        <f t="shared" si="14"/>
        <v/>
      </c>
      <c r="G125" s="123"/>
      <c r="H125" s="85" t="str">
        <f t="shared" si="15"/>
        <v/>
      </c>
      <c r="I125" s="85" t="str">
        <f t="shared" si="16"/>
        <v/>
      </c>
      <c r="J125" s="122"/>
      <c r="K125" s="122"/>
      <c r="L125" s="122"/>
      <c r="M125" s="89"/>
      <c r="O125" t="str">
        <f t="shared" si="17"/>
        <v/>
      </c>
      <c r="P125" t="str">
        <f t="shared" si="18"/>
        <v/>
      </c>
      <c r="Q125" t="str">
        <f t="shared" si="19"/>
        <v/>
      </c>
      <c r="R125" t="str">
        <f t="shared" si="20"/>
        <v/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/>
      </c>
      <c r="B126" s="85" t="str">
        <f>IF(C126="","",VLOOKUP('OPĆI DIO'!$C$3,'OPĆI DIO'!$L$6:$U$138,9,FALSE))</f>
        <v/>
      </c>
      <c r="C126" s="90"/>
      <c r="D126" s="85" t="str">
        <f t="shared" si="13"/>
        <v/>
      </c>
      <c r="E126" s="90"/>
      <c r="F126" s="85" t="str">
        <f t="shared" si="14"/>
        <v/>
      </c>
      <c r="G126" s="123"/>
      <c r="H126" s="85" t="str">
        <f t="shared" si="15"/>
        <v/>
      </c>
      <c r="I126" s="85" t="str">
        <f t="shared" si="16"/>
        <v/>
      </c>
      <c r="J126" s="122"/>
      <c r="K126" s="122"/>
      <c r="L126" s="122"/>
      <c r="M126" s="89"/>
      <c r="O126" t="str">
        <f t="shared" si="17"/>
        <v/>
      </c>
      <c r="P126" t="str">
        <f t="shared" si="18"/>
        <v/>
      </c>
      <c r="Q126" t="str">
        <f t="shared" si="19"/>
        <v/>
      </c>
      <c r="R126" t="str">
        <f t="shared" si="20"/>
        <v/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>
      <c r="A127" s="85" t="str">
        <f>IF(C127="","",VLOOKUP('OPĆI DIO'!$C$3,'OPĆI DIO'!$L$6:$U$138,10,FALSE))</f>
        <v/>
      </c>
      <c r="B127" s="85" t="str">
        <f>IF(C127="","",VLOOKUP('OPĆI DIO'!$C$3,'OPĆI DIO'!$L$6:$U$138,9,FALSE))</f>
        <v/>
      </c>
      <c r="C127" s="90"/>
      <c r="D127" s="85" t="str">
        <f t="shared" si="13"/>
        <v/>
      </c>
      <c r="E127" s="90"/>
      <c r="F127" s="85" t="str">
        <f t="shared" si="14"/>
        <v/>
      </c>
      <c r="G127" s="123"/>
      <c r="H127" s="85" t="str">
        <f t="shared" si="15"/>
        <v/>
      </c>
      <c r="I127" s="85" t="str">
        <f t="shared" si="16"/>
        <v/>
      </c>
      <c r="J127" s="122"/>
      <c r="K127" s="122"/>
      <c r="L127" s="122"/>
      <c r="M127" s="89"/>
      <c r="O127" t="str">
        <f t="shared" si="17"/>
        <v/>
      </c>
      <c r="P127" t="str">
        <f t="shared" si="18"/>
        <v/>
      </c>
      <c r="Q127" t="str">
        <f t="shared" si="19"/>
        <v/>
      </c>
      <c r="R127" t="str">
        <f t="shared" si="20"/>
        <v/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>
      <c r="A128" s="85" t="str">
        <f>IF(C128="","",VLOOKUP('OPĆI DIO'!$C$3,'OPĆI DIO'!$L$6:$U$138,10,FALSE))</f>
        <v/>
      </c>
      <c r="B128" s="85" t="str">
        <f>IF(C128="","",VLOOKUP('OPĆI DIO'!$C$3,'OPĆI DIO'!$L$6:$U$138,9,FALSE))</f>
        <v/>
      </c>
      <c r="C128" s="90"/>
      <c r="D128" s="85" t="str">
        <f t="shared" si="13"/>
        <v/>
      </c>
      <c r="E128" s="90"/>
      <c r="F128" s="85" t="str">
        <f t="shared" si="14"/>
        <v/>
      </c>
      <c r="G128" s="123"/>
      <c r="H128" s="85" t="str">
        <f t="shared" si="15"/>
        <v/>
      </c>
      <c r="I128" s="85" t="str">
        <f t="shared" si="16"/>
        <v/>
      </c>
      <c r="J128" s="122"/>
      <c r="K128" s="122"/>
      <c r="L128" s="122"/>
      <c r="M128" s="89"/>
      <c r="O128" t="str">
        <f t="shared" si="17"/>
        <v/>
      </c>
      <c r="P128" t="str">
        <f t="shared" si="18"/>
        <v/>
      </c>
      <c r="Q128" t="str">
        <f t="shared" si="19"/>
        <v/>
      </c>
      <c r="R128" t="str">
        <f t="shared" si="20"/>
        <v/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>
      <c r="A129" s="85" t="str">
        <f>IF(C129="","",VLOOKUP('OPĆI DIO'!$C$3,'OPĆI DIO'!$L$6:$U$138,10,FALSE))</f>
        <v/>
      </c>
      <c r="B129" s="85" t="str">
        <f>IF(C129="","",VLOOKUP('OPĆI DIO'!$C$3,'OPĆI DIO'!$L$6:$U$138,9,FALSE))</f>
        <v/>
      </c>
      <c r="C129" s="90"/>
      <c r="D129" s="85" t="str">
        <f t="shared" si="13"/>
        <v/>
      </c>
      <c r="E129" s="90"/>
      <c r="F129" s="85" t="str">
        <f t="shared" si="14"/>
        <v/>
      </c>
      <c r="G129" s="123"/>
      <c r="H129" s="85" t="str">
        <f t="shared" si="15"/>
        <v/>
      </c>
      <c r="I129" s="85" t="str">
        <f t="shared" si="16"/>
        <v/>
      </c>
      <c r="J129" s="122"/>
      <c r="K129" s="122"/>
      <c r="L129" s="122"/>
      <c r="M129" s="89"/>
      <c r="O129" t="str">
        <f t="shared" si="17"/>
        <v/>
      </c>
      <c r="P129" t="str">
        <f t="shared" si="18"/>
        <v/>
      </c>
      <c r="Q129" t="str">
        <f t="shared" si="19"/>
        <v/>
      </c>
      <c r="R129" t="str">
        <f t="shared" si="20"/>
        <v/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>
      <c r="A130" s="85" t="str">
        <f>IF(C130="","",VLOOKUP('OPĆI DIO'!$C$3,'OPĆI DIO'!$L$6:$U$138,10,FALSE))</f>
        <v/>
      </c>
      <c r="B130" s="85" t="str">
        <f>IF(C130="","",VLOOKUP('OPĆI DIO'!$C$3,'OPĆI DIO'!$L$6:$U$138,9,FALSE))</f>
        <v/>
      </c>
      <c r="C130" s="90"/>
      <c r="D130" s="85" t="str">
        <f t="shared" si="13"/>
        <v/>
      </c>
      <c r="E130" s="90"/>
      <c r="F130" s="85" t="str">
        <f t="shared" si="14"/>
        <v/>
      </c>
      <c r="G130" s="123"/>
      <c r="H130" s="85" t="str">
        <f t="shared" si="15"/>
        <v/>
      </c>
      <c r="I130" s="85" t="str">
        <f t="shared" si="16"/>
        <v/>
      </c>
      <c r="J130" s="122"/>
      <c r="K130" s="122"/>
      <c r="L130" s="122"/>
      <c r="M130" s="89"/>
      <c r="O130" t="str">
        <f t="shared" si="17"/>
        <v/>
      </c>
      <c r="P130" t="str">
        <f t="shared" si="18"/>
        <v/>
      </c>
      <c r="Q130" t="str">
        <f t="shared" si="19"/>
        <v/>
      </c>
      <c r="R130" t="str">
        <f t="shared" si="20"/>
        <v/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>
      <c r="A131" s="85" t="str">
        <f>IF(C131="","",VLOOKUP('OPĆI DIO'!$C$3,'OPĆI DIO'!$L$6:$U$138,10,FALSE))</f>
        <v/>
      </c>
      <c r="B131" s="85" t="str">
        <f>IF(C131="","",VLOOKUP('OPĆI DIO'!$C$3,'OPĆI DIO'!$L$6:$U$138,9,FALSE))</f>
        <v/>
      </c>
      <c r="C131" s="90"/>
      <c r="D131" s="85" t="str">
        <f t="shared" ref="D131:D194" si="27">IFERROR(VLOOKUP(C131,$S$6:$T$24,2,FALSE),"")</f>
        <v/>
      </c>
      <c r="E131" s="90"/>
      <c r="F131" s="85" t="str">
        <f t="shared" si="14"/>
        <v/>
      </c>
      <c r="G131" s="123"/>
      <c r="H131" s="85" t="str">
        <f t="shared" si="15"/>
        <v/>
      </c>
      <c r="I131" s="85" t="str">
        <f t="shared" si="16"/>
        <v/>
      </c>
      <c r="J131" s="122"/>
      <c r="K131" s="122"/>
      <c r="L131" s="122"/>
      <c r="M131" s="89"/>
      <c r="O131" t="str">
        <f t="shared" si="17"/>
        <v/>
      </c>
      <c r="P131" t="str">
        <f t="shared" si="18"/>
        <v/>
      </c>
      <c r="Q131" t="str">
        <f t="shared" si="19"/>
        <v/>
      </c>
      <c r="R131" t="str">
        <f t="shared" si="20"/>
        <v/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>
      <c r="A132" s="85" t="str">
        <f>IF(C132="","",VLOOKUP('OPĆI DIO'!$C$3,'OPĆI DIO'!$L$6:$U$138,10,FALSE))</f>
        <v/>
      </c>
      <c r="B132" s="85" t="str">
        <f>IF(C132="","",VLOOKUP('OPĆI DIO'!$C$3,'OPĆI DIO'!$L$6:$U$138,9,FALSE))</f>
        <v/>
      </c>
      <c r="C132" s="90"/>
      <c r="D132" s="85" t="str">
        <f t="shared" si="27"/>
        <v/>
      </c>
      <c r="E132" s="90"/>
      <c r="F132" s="85" t="str">
        <f t="shared" ref="F132:F195" si="28">IFERROR(VLOOKUP(E132,$V$5:$X$129,2,FALSE),"")</f>
        <v/>
      </c>
      <c r="G132" s="123"/>
      <c r="H132" s="85" t="str">
        <f t="shared" ref="H132:H195" si="29">IFERROR(VLOOKUP(G132,$AB$6:$AC$327,2,FALSE),"")</f>
        <v/>
      </c>
      <c r="I132" s="85" t="str">
        <f t="shared" ref="I132:I195" si="30">IFERROR(VLOOKUP(G132,$AB$6:$AF$327,3,FALSE),"")</f>
        <v/>
      </c>
      <c r="J132" s="122"/>
      <c r="K132" s="122"/>
      <c r="L132" s="122"/>
      <c r="M132" s="89"/>
      <c r="O132" t="str">
        <f t="shared" ref="O132:O195" si="31">LEFT(E132,3)</f>
        <v/>
      </c>
      <c r="P132" t="str">
        <f t="shared" ref="P132:P195" si="32">LEFT(E132,2)</f>
        <v/>
      </c>
      <c r="Q132" t="str">
        <f t="shared" ref="Q132:Q195" si="33">LEFT(C132,3)</f>
        <v/>
      </c>
      <c r="R132" t="str">
        <f t="shared" ref="R132:R195" si="34">MID(I132,2,2)</f>
        <v/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>
      <c r="A133" s="85" t="str">
        <f>IF(C133="","",VLOOKUP('OPĆI DIO'!$C$3,'OPĆI DIO'!$L$6:$U$138,10,FALSE))</f>
        <v/>
      </c>
      <c r="B133" s="85" t="str">
        <f>IF(C133="","",VLOOKUP('OPĆI DIO'!$C$3,'OPĆI DIO'!$L$6:$U$138,9,FALSE))</f>
        <v/>
      </c>
      <c r="C133" s="90"/>
      <c r="D133" s="85" t="str">
        <f t="shared" si="27"/>
        <v/>
      </c>
      <c r="E133" s="90"/>
      <c r="F133" s="85" t="str">
        <f t="shared" si="28"/>
        <v/>
      </c>
      <c r="G133" s="123"/>
      <c r="H133" s="85" t="str">
        <f t="shared" si="29"/>
        <v/>
      </c>
      <c r="I133" s="85" t="str">
        <f t="shared" si="30"/>
        <v/>
      </c>
      <c r="J133" s="122"/>
      <c r="K133" s="122"/>
      <c r="L133" s="122"/>
      <c r="M133" s="89"/>
      <c r="O133" t="str">
        <f t="shared" si="31"/>
        <v/>
      </c>
      <c r="P133" t="str">
        <f t="shared" si="32"/>
        <v/>
      </c>
      <c r="Q133" t="str">
        <f t="shared" si="33"/>
        <v/>
      </c>
      <c r="R133" t="str">
        <f t="shared" si="34"/>
        <v/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>
      <c r="A134" s="85" t="str">
        <f>IF(C134="","",VLOOKUP('OPĆI DIO'!$C$3,'OPĆI DIO'!$L$6:$U$138,10,FALSE))</f>
        <v/>
      </c>
      <c r="B134" s="85" t="str">
        <f>IF(C134="","",VLOOKUP('OPĆI DIO'!$C$3,'OPĆI DIO'!$L$6:$U$138,9,FALSE))</f>
        <v/>
      </c>
      <c r="C134" s="90"/>
      <c r="D134" s="85" t="str">
        <f t="shared" si="27"/>
        <v/>
      </c>
      <c r="E134" s="90"/>
      <c r="F134" s="85" t="str">
        <f t="shared" si="28"/>
        <v/>
      </c>
      <c r="G134" s="123"/>
      <c r="H134" s="85" t="str">
        <f t="shared" si="29"/>
        <v/>
      </c>
      <c r="I134" s="85" t="str">
        <f t="shared" si="30"/>
        <v/>
      </c>
      <c r="J134" s="122"/>
      <c r="K134" s="122"/>
      <c r="L134" s="122"/>
      <c r="M134" s="89"/>
      <c r="O134" t="str">
        <f t="shared" si="31"/>
        <v/>
      </c>
      <c r="P134" t="str">
        <f t="shared" si="32"/>
        <v/>
      </c>
      <c r="Q134" t="str">
        <f t="shared" si="33"/>
        <v/>
      </c>
      <c r="R134" t="str">
        <f t="shared" si="34"/>
        <v/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/>
      </c>
      <c r="B135" s="85" t="str">
        <f>IF(C135="","",VLOOKUP('OPĆI DIO'!$C$3,'OPĆI DIO'!$L$6:$U$138,9,FALSE))</f>
        <v/>
      </c>
      <c r="C135" s="90"/>
      <c r="D135" s="85" t="str">
        <f t="shared" si="27"/>
        <v/>
      </c>
      <c r="E135" s="90"/>
      <c r="F135" s="85" t="str">
        <f t="shared" si="28"/>
        <v/>
      </c>
      <c r="G135" s="123"/>
      <c r="H135" s="85" t="str">
        <f t="shared" si="29"/>
        <v/>
      </c>
      <c r="I135" s="85" t="str">
        <f t="shared" si="30"/>
        <v/>
      </c>
      <c r="J135" s="122"/>
      <c r="K135" s="122"/>
      <c r="L135" s="122"/>
      <c r="M135" s="89"/>
      <c r="O135" t="str">
        <f t="shared" si="31"/>
        <v/>
      </c>
      <c r="P135" t="str">
        <f t="shared" si="32"/>
        <v/>
      </c>
      <c r="Q135" t="str">
        <f t="shared" si="33"/>
        <v/>
      </c>
      <c r="R135" t="str">
        <f t="shared" si="34"/>
        <v/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>
      <c r="A136" s="85" t="str">
        <f>IF(C136="","",VLOOKUP('OPĆI DIO'!$C$3,'OPĆI DIO'!$L$6:$U$138,10,FALSE))</f>
        <v/>
      </c>
      <c r="B136" s="85" t="str">
        <f>IF(C136="","",VLOOKUP('OPĆI DIO'!$C$3,'OPĆI DIO'!$L$6:$U$138,9,FALSE))</f>
        <v/>
      </c>
      <c r="C136" s="90"/>
      <c r="D136" s="85" t="str">
        <f t="shared" si="27"/>
        <v/>
      </c>
      <c r="E136" s="90"/>
      <c r="F136" s="85" t="str">
        <f t="shared" si="28"/>
        <v/>
      </c>
      <c r="G136" s="123"/>
      <c r="H136" s="85" t="str">
        <f t="shared" si="29"/>
        <v/>
      </c>
      <c r="I136" s="85" t="str">
        <f t="shared" si="30"/>
        <v/>
      </c>
      <c r="J136" s="122"/>
      <c r="K136" s="122"/>
      <c r="L136" s="122"/>
      <c r="M136" s="89"/>
      <c r="O136" t="str">
        <f t="shared" si="31"/>
        <v/>
      </c>
      <c r="P136" t="str">
        <f t="shared" si="32"/>
        <v/>
      </c>
      <c r="Q136" t="str">
        <f t="shared" si="33"/>
        <v/>
      </c>
      <c r="R136" t="str">
        <f t="shared" si="34"/>
        <v/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/>
      </c>
      <c r="B137" s="85" t="str">
        <f>IF(C137="","",VLOOKUP('OPĆI DIO'!$C$3,'OPĆI DIO'!$L$6:$U$138,9,FALSE))</f>
        <v/>
      </c>
      <c r="C137" s="90"/>
      <c r="D137" s="85" t="str">
        <f t="shared" si="27"/>
        <v/>
      </c>
      <c r="E137" s="90"/>
      <c r="F137" s="85" t="str">
        <f t="shared" si="28"/>
        <v/>
      </c>
      <c r="G137" s="123"/>
      <c r="H137" s="85" t="str">
        <f t="shared" si="29"/>
        <v/>
      </c>
      <c r="I137" s="85" t="str">
        <f t="shared" si="30"/>
        <v/>
      </c>
      <c r="J137" s="122"/>
      <c r="K137" s="122"/>
      <c r="L137" s="122"/>
      <c r="M137" s="89"/>
      <c r="O137" t="str">
        <f t="shared" si="31"/>
        <v/>
      </c>
      <c r="P137" t="str">
        <f t="shared" si="32"/>
        <v/>
      </c>
      <c r="Q137" t="str">
        <f t="shared" si="33"/>
        <v/>
      </c>
      <c r="R137" t="str">
        <f t="shared" si="34"/>
        <v/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>
      <c r="A138" s="85" t="str">
        <f>IF(C138="","",VLOOKUP('OPĆI DIO'!$C$3,'OPĆI DIO'!$L$6:$U$138,10,FALSE))</f>
        <v/>
      </c>
      <c r="B138" s="85" t="str">
        <f>IF(C138="","",VLOOKUP('OPĆI DIO'!$C$3,'OPĆI DIO'!$L$6:$U$138,9,FALSE))</f>
        <v/>
      </c>
      <c r="C138" s="90"/>
      <c r="D138" s="85" t="str">
        <f t="shared" si="27"/>
        <v/>
      </c>
      <c r="E138" s="90"/>
      <c r="F138" s="85" t="str">
        <f t="shared" si="28"/>
        <v/>
      </c>
      <c r="G138" s="123"/>
      <c r="H138" s="85" t="str">
        <f t="shared" si="29"/>
        <v/>
      </c>
      <c r="I138" s="85" t="str">
        <f t="shared" si="30"/>
        <v/>
      </c>
      <c r="J138" s="122"/>
      <c r="K138" s="122"/>
      <c r="L138" s="122"/>
      <c r="M138" s="89"/>
      <c r="O138" t="str">
        <f t="shared" si="31"/>
        <v/>
      </c>
      <c r="P138" t="str">
        <f t="shared" si="32"/>
        <v/>
      </c>
      <c r="Q138" t="str">
        <f t="shared" si="33"/>
        <v/>
      </c>
      <c r="R138" t="str">
        <f t="shared" si="34"/>
        <v/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/>
      </c>
      <c r="B139" s="85" t="str">
        <f>IF(C139="","",VLOOKUP('OPĆI DIO'!$C$3,'OPĆI DIO'!$L$6:$U$138,9,FALSE))</f>
        <v/>
      </c>
      <c r="C139" s="90"/>
      <c r="D139" s="85" t="str">
        <f t="shared" si="27"/>
        <v/>
      </c>
      <c r="E139" s="90"/>
      <c r="F139" s="85" t="str">
        <f t="shared" si="28"/>
        <v/>
      </c>
      <c r="G139" s="123"/>
      <c r="H139" s="85" t="str">
        <f t="shared" si="29"/>
        <v/>
      </c>
      <c r="I139" s="85" t="str">
        <f t="shared" si="30"/>
        <v/>
      </c>
      <c r="J139" s="122"/>
      <c r="K139" s="122"/>
      <c r="L139" s="122"/>
      <c r="M139" s="89"/>
      <c r="O139" t="str">
        <f t="shared" si="31"/>
        <v/>
      </c>
      <c r="P139" t="str">
        <f t="shared" si="32"/>
        <v/>
      </c>
      <c r="Q139" t="str">
        <f t="shared" si="33"/>
        <v/>
      </c>
      <c r="R139" t="str">
        <f t="shared" si="34"/>
        <v/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>
      <c r="A140" s="85" t="str">
        <f>IF(C140="","",VLOOKUP('OPĆI DIO'!$C$3,'OPĆI DIO'!$L$6:$U$138,10,FALSE))</f>
        <v/>
      </c>
      <c r="B140" s="85" t="str">
        <f>IF(C140="","",VLOOKUP('OPĆI DIO'!$C$3,'OPĆI DIO'!$L$6:$U$138,9,FALSE))</f>
        <v/>
      </c>
      <c r="C140" s="90"/>
      <c r="D140" s="85" t="str">
        <f t="shared" si="27"/>
        <v/>
      </c>
      <c r="E140" s="90"/>
      <c r="F140" s="85" t="str">
        <f t="shared" si="28"/>
        <v/>
      </c>
      <c r="G140" s="123"/>
      <c r="H140" s="85" t="str">
        <f t="shared" si="29"/>
        <v/>
      </c>
      <c r="I140" s="85" t="str">
        <f t="shared" si="30"/>
        <v/>
      </c>
      <c r="J140" s="122"/>
      <c r="K140" s="122"/>
      <c r="L140" s="122"/>
      <c r="M140" s="89"/>
      <c r="O140" t="str">
        <f t="shared" si="31"/>
        <v/>
      </c>
      <c r="P140" t="str">
        <f t="shared" si="32"/>
        <v/>
      </c>
      <c r="Q140" t="str">
        <f t="shared" si="33"/>
        <v/>
      </c>
      <c r="R140" t="str">
        <f t="shared" si="34"/>
        <v/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>
      <c r="A141" s="85" t="str">
        <f>IF(C141="","",VLOOKUP('OPĆI DIO'!$C$3,'OPĆI DIO'!$L$6:$U$138,10,FALSE))</f>
        <v/>
      </c>
      <c r="B141" s="85" t="str">
        <f>IF(C141="","",VLOOKUP('OPĆI DIO'!$C$3,'OPĆI DIO'!$L$6:$U$138,9,FALSE))</f>
        <v/>
      </c>
      <c r="C141" s="90"/>
      <c r="D141" s="85" t="str">
        <f t="shared" si="27"/>
        <v/>
      </c>
      <c r="E141" s="90"/>
      <c r="F141" s="85" t="str">
        <f t="shared" si="28"/>
        <v/>
      </c>
      <c r="G141" s="123"/>
      <c r="H141" s="85" t="str">
        <f t="shared" si="29"/>
        <v/>
      </c>
      <c r="I141" s="85" t="str">
        <f t="shared" si="30"/>
        <v/>
      </c>
      <c r="J141" s="122"/>
      <c r="K141" s="122"/>
      <c r="L141" s="122"/>
      <c r="M141" s="89"/>
      <c r="O141" t="str">
        <f t="shared" si="31"/>
        <v/>
      </c>
      <c r="P141" t="str">
        <f t="shared" si="32"/>
        <v/>
      </c>
      <c r="Q141" t="str">
        <f t="shared" si="33"/>
        <v/>
      </c>
      <c r="R141" t="str">
        <f t="shared" si="34"/>
        <v/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>
      <c r="A142" s="85" t="str">
        <f>IF(C142="","",VLOOKUP('OPĆI DIO'!$C$3,'OPĆI DIO'!$L$6:$U$138,10,FALSE))</f>
        <v/>
      </c>
      <c r="B142" s="85" t="str">
        <f>IF(C142="","",VLOOKUP('OPĆI DIO'!$C$3,'OPĆI DIO'!$L$6:$U$138,9,FALSE))</f>
        <v/>
      </c>
      <c r="C142" s="90"/>
      <c r="D142" s="85" t="str">
        <f t="shared" si="27"/>
        <v/>
      </c>
      <c r="E142" s="90"/>
      <c r="F142" s="85" t="str">
        <f t="shared" si="28"/>
        <v/>
      </c>
      <c r="G142" s="123"/>
      <c r="H142" s="85" t="str">
        <f t="shared" si="29"/>
        <v/>
      </c>
      <c r="I142" s="85" t="str">
        <f t="shared" si="30"/>
        <v/>
      </c>
      <c r="J142" s="122"/>
      <c r="K142" s="122"/>
      <c r="L142" s="122"/>
      <c r="M142" s="89"/>
      <c r="O142" t="str">
        <f t="shared" si="31"/>
        <v/>
      </c>
      <c r="P142" t="str">
        <f t="shared" si="32"/>
        <v/>
      </c>
      <c r="Q142" t="str">
        <f t="shared" si="33"/>
        <v/>
      </c>
      <c r="R142" t="str">
        <f t="shared" si="34"/>
        <v/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>
      <c r="A143" s="85" t="str">
        <f>IF(C143="","",VLOOKUP('OPĆI DIO'!$C$3,'OPĆI DIO'!$L$6:$U$138,10,FALSE))</f>
        <v/>
      </c>
      <c r="B143" s="85" t="str">
        <f>IF(C143="","",VLOOKUP('OPĆI DIO'!$C$3,'OPĆI DIO'!$L$6:$U$138,9,FALSE))</f>
        <v/>
      </c>
      <c r="C143" s="90"/>
      <c r="D143" s="85" t="str">
        <f t="shared" si="27"/>
        <v/>
      </c>
      <c r="E143" s="90"/>
      <c r="F143" s="85" t="str">
        <f t="shared" si="28"/>
        <v/>
      </c>
      <c r="G143" s="123"/>
      <c r="H143" s="85" t="str">
        <f t="shared" si="29"/>
        <v/>
      </c>
      <c r="I143" s="85" t="str">
        <f t="shared" si="30"/>
        <v/>
      </c>
      <c r="J143" s="122"/>
      <c r="K143" s="122"/>
      <c r="L143" s="122"/>
      <c r="M143" s="89"/>
      <c r="O143" t="str">
        <f t="shared" si="31"/>
        <v/>
      </c>
      <c r="P143" t="str">
        <f t="shared" si="32"/>
        <v/>
      </c>
      <c r="Q143" t="str">
        <f t="shared" si="33"/>
        <v/>
      </c>
      <c r="R143" t="str">
        <f t="shared" si="34"/>
        <v/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>
      <c r="A144" s="85" t="str">
        <f>IF(C144="","",VLOOKUP('OPĆI DIO'!$C$3,'OPĆI DIO'!$L$6:$U$138,10,FALSE))</f>
        <v/>
      </c>
      <c r="B144" s="85" t="str">
        <f>IF(C144="","",VLOOKUP('OPĆI DIO'!$C$3,'OPĆI DIO'!$L$6:$U$138,9,FALSE))</f>
        <v/>
      </c>
      <c r="C144" s="90"/>
      <c r="D144" s="85" t="str">
        <f t="shared" si="27"/>
        <v/>
      </c>
      <c r="E144" s="90"/>
      <c r="F144" s="85" t="str">
        <f t="shared" si="28"/>
        <v/>
      </c>
      <c r="G144" s="123"/>
      <c r="H144" s="85" t="str">
        <f t="shared" si="29"/>
        <v/>
      </c>
      <c r="I144" s="85" t="str">
        <f t="shared" si="30"/>
        <v/>
      </c>
      <c r="J144" s="122"/>
      <c r="K144" s="122"/>
      <c r="L144" s="122"/>
      <c r="M144" s="89"/>
      <c r="O144" t="str">
        <f t="shared" si="31"/>
        <v/>
      </c>
      <c r="P144" t="str">
        <f t="shared" si="32"/>
        <v/>
      </c>
      <c r="Q144" t="str">
        <f t="shared" si="33"/>
        <v/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>
      <c r="A145" s="85" t="str">
        <f>IF(C145="","",VLOOKUP('OPĆI DIO'!$C$3,'OPĆI DIO'!$L$6:$U$138,10,FALSE))</f>
        <v/>
      </c>
      <c r="B145" s="85" t="str">
        <f>IF(C145="","",VLOOKUP('OPĆI DIO'!$C$3,'OPĆI DIO'!$L$6:$U$138,9,FALSE))</f>
        <v/>
      </c>
      <c r="C145" s="90"/>
      <c r="D145" s="85" t="str">
        <f t="shared" si="27"/>
        <v/>
      </c>
      <c r="E145" s="90"/>
      <c r="F145" s="85" t="str">
        <f t="shared" si="28"/>
        <v/>
      </c>
      <c r="G145" s="123"/>
      <c r="H145" s="85" t="str">
        <f t="shared" si="29"/>
        <v/>
      </c>
      <c r="I145" s="85" t="str">
        <f t="shared" si="30"/>
        <v/>
      </c>
      <c r="J145" s="122"/>
      <c r="K145" s="122"/>
      <c r="L145" s="122"/>
      <c r="M145" s="89"/>
      <c r="O145" t="str">
        <f t="shared" si="31"/>
        <v/>
      </c>
      <c r="P145" t="str">
        <f t="shared" si="32"/>
        <v/>
      </c>
      <c r="Q145" t="str">
        <f t="shared" si="33"/>
        <v/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>
      <c r="A146" s="85" t="str">
        <f>IF(C146="","",VLOOKUP('OPĆI DIO'!$C$3,'OPĆI DIO'!$L$6:$U$138,10,FALSE))</f>
        <v/>
      </c>
      <c r="B146" s="85" t="str">
        <f>IF(C146="","",VLOOKUP('OPĆI DIO'!$C$3,'OPĆI DIO'!$L$6:$U$138,9,FALSE))</f>
        <v/>
      </c>
      <c r="C146" s="90"/>
      <c r="D146" s="85" t="str">
        <f t="shared" si="27"/>
        <v/>
      </c>
      <c r="E146" s="90"/>
      <c r="F146" s="85" t="str">
        <f t="shared" si="28"/>
        <v/>
      </c>
      <c r="G146" s="123"/>
      <c r="H146" s="85" t="str">
        <f t="shared" si="29"/>
        <v/>
      </c>
      <c r="I146" s="85" t="str">
        <f t="shared" si="30"/>
        <v/>
      </c>
      <c r="J146" s="122"/>
      <c r="K146" s="122"/>
      <c r="L146" s="122"/>
      <c r="M146" s="89"/>
      <c r="O146" t="str">
        <f t="shared" si="31"/>
        <v/>
      </c>
      <c r="P146" t="str">
        <f t="shared" si="32"/>
        <v/>
      </c>
      <c r="Q146" t="str">
        <f t="shared" si="33"/>
        <v/>
      </c>
      <c r="R146" t="str">
        <f t="shared" si="34"/>
        <v/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>
      <c r="A147" s="85" t="str">
        <f>IF(C147="","",VLOOKUP('OPĆI DIO'!$C$3,'OPĆI DIO'!$L$6:$U$138,10,FALSE))</f>
        <v/>
      </c>
      <c r="B147" s="85" t="str">
        <f>IF(C147="","",VLOOKUP('OPĆI DIO'!$C$3,'OPĆI DIO'!$L$6:$U$138,9,FALSE))</f>
        <v/>
      </c>
      <c r="C147" s="90"/>
      <c r="D147" s="85" t="str">
        <f t="shared" si="27"/>
        <v/>
      </c>
      <c r="E147" s="90"/>
      <c r="F147" s="85" t="str">
        <f t="shared" si="28"/>
        <v/>
      </c>
      <c r="G147" s="123"/>
      <c r="H147" s="85" t="str">
        <f t="shared" si="29"/>
        <v/>
      </c>
      <c r="I147" s="85" t="str">
        <f t="shared" si="30"/>
        <v/>
      </c>
      <c r="J147" s="122"/>
      <c r="K147" s="122"/>
      <c r="L147" s="122"/>
      <c r="M147" s="89"/>
      <c r="O147" t="str">
        <f t="shared" si="31"/>
        <v/>
      </c>
      <c r="P147" t="str">
        <f t="shared" si="32"/>
        <v/>
      </c>
      <c r="Q147" t="str">
        <f t="shared" si="33"/>
        <v/>
      </c>
      <c r="R147" t="str">
        <f t="shared" si="34"/>
        <v/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>
      <c r="A148" s="85" t="str">
        <f>IF(C148="","",VLOOKUP('OPĆI DIO'!$C$3,'OPĆI DIO'!$L$6:$U$138,10,FALSE))</f>
        <v/>
      </c>
      <c r="B148" s="85" t="str">
        <f>IF(C148="","",VLOOKUP('OPĆI DIO'!$C$3,'OPĆI DIO'!$L$6:$U$138,9,FALSE))</f>
        <v/>
      </c>
      <c r="C148" s="90"/>
      <c r="D148" s="85" t="str">
        <f t="shared" si="27"/>
        <v/>
      </c>
      <c r="E148" s="90"/>
      <c r="F148" s="85" t="str">
        <f t="shared" si="28"/>
        <v/>
      </c>
      <c r="G148" s="123"/>
      <c r="H148" s="85" t="str">
        <f t="shared" si="29"/>
        <v/>
      </c>
      <c r="I148" s="85" t="str">
        <f t="shared" si="30"/>
        <v/>
      </c>
      <c r="J148" s="122"/>
      <c r="K148" s="122"/>
      <c r="L148" s="122"/>
      <c r="M148" s="89"/>
      <c r="O148" t="str">
        <f t="shared" si="31"/>
        <v/>
      </c>
      <c r="P148" t="str">
        <f t="shared" si="32"/>
        <v/>
      </c>
      <c r="Q148" t="str">
        <f t="shared" si="33"/>
        <v/>
      </c>
      <c r="R148" t="str">
        <f t="shared" si="34"/>
        <v/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>
      <c r="A149" s="85" t="str">
        <f>IF(C149="","",VLOOKUP('OPĆI DIO'!$C$3,'OPĆI DIO'!$L$6:$U$138,10,FALSE))</f>
        <v/>
      </c>
      <c r="B149" s="85" t="str">
        <f>IF(C149="","",VLOOKUP('OPĆI DIO'!$C$3,'OPĆI DIO'!$L$6:$U$138,9,FALSE))</f>
        <v/>
      </c>
      <c r="C149" s="90"/>
      <c r="D149" s="85" t="str">
        <f t="shared" si="27"/>
        <v/>
      </c>
      <c r="E149" s="90"/>
      <c r="F149" s="85" t="str">
        <f t="shared" si="28"/>
        <v/>
      </c>
      <c r="G149" s="123"/>
      <c r="H149" s="85" t="str">
        <f t="shared" si="29"/>
        <v/>
      </c>
      <c r="I149" s="85" t="str">
        <f t="shared" si="30"/>
        <v/>
      </c>
      <c r="J149" s="122"/>
      <c r="K149" s="122"/>
      <c r="L149" s="122"/>
      <c r="M149" s="89"/>
      <c r="O149" t="str">
        <f t="shared" si="31"/>
        <v/>
      </c>
      <c r="P149" t="str">
        <f t="shared" si="32"/>
        <v/>
      </c>
      <c r="Q149" t="str">
        <f t="shared" si="33"/>
        <v/>
      </c>
      <c r="R149" t="str">
        <f t="shared" si="34"/>
        <v/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>
      <c r="A150" s="85" t="str">
        <f>IF(C150="","",VLOOKUP('OPĆI DIO'!$C$3,'OPĆI DIO'!$L$6:$U$138,10,FALSE))</f>
        <v/>
      </c>
      <c r="B150" s="85" t="str">
        <f>IF(C150="","",VLOOKUP('OPĆI DIO'!$C$3,'OPĆI DIO'!$L$6:$U$138,9,FALSE))</f>
        <v/>
      </c>
      <c r="C150" s="90"/>
      <c r="D150" s="85" t="str">
        <f t="shared" si="27"/>
        <v/>
      </c>
      <c r="E150" s="90"/>
      <c r="F150" s="85" t="str">
        <f t="shared" si="28"/>
        <v/>
      </c>
      <c r="G150" s="123"/>
      <c r="H150" s="85" t="str">
        <f t="shared" si="29"/>
        <v/>
      </c>
      <c r="I150" s="85" t="str">
        <f t="shared" si="30"/>
        <v/>
      </c>
      <c r="J150" s="122"/>
      <c r="K150" s="122"/>
      <c r="L150" s="122"/>
      <c r="M150" s="89"/>
      <c r="N150" s="281">
        <f>SUM(J3:J144)</f>
        <v>773850</v>
      </c>
      <c r="O150" t="str">
        <f t="shared" si="31"/>
        <v/>
      </c>
      <c r="P150" t="str">
        <f t="shared" si="32"/>
        <v/>
      </c>
      <c r="Q150" t="str">
        <f t="shared" si="33"/>
        <v/>
      </c>
      <c r="R150" t="str">
        <f t="shared" si="34"/>
        <v/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/>
      </c>
      <c r="B151" s="85" t="str">
        <f>IF(C151="","",VLOOKUP('OPĆI DIO'!$C$3,'OPĆI DIO'!$L$6:$U$138,9,FALSE))</f>
        <v/>
      </c>
      <c r="C151" s="90"/>
      <c r="D151" s="85" t="str">
        <f t="shared" si="27"/>
        <v/>
      </c>
      <c r="E151" s="90"/>
      <c r="F151" s="85" t="str">
        <f t="shared" si="28"/>
        <v/>
      </c>
      <c r="G151" s="123"/>
      <c r="H151" s="85" t="str">
        <f t="shared" si="29"/>
        <v/>
      </c>
      <c r="I151" s="85" t="str">
        <f t="shared" si="30"/>
        <v/>
      </c>
      <c r="J151" s="122"/>
      <c r="K151" s="122"/>
      <c r="L151" s="122"/>
      <c r="M151" s="89"/>
      <c r="N151" s="281">
        <f>SUM('Unos rashoda P4'!H3:H102)</f>
        <v>0</v>
      </c>
      <c r="O151" t="str">
        <f t="shared" si="31"/>
        <v/>
      </c>
      <c r="P151" t="str">
        <f t="shared" si="32"/>
        <v/>
      </c>
      <c r="Q151" t="str">
        <f t="shared" si="33"/>
        <v/>
      </c>
      <c r="R151" t="str">
        <f t="shared" si="34"/>
        <v/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/>
      </c>
      <c r="B152" s="85" t="str">
        <f>IF(C152="","",VLOOKUP('OPĆI DIO'!$C$3,'OPĆI DIO'!$L$6:$U$138,9,FALSE))</f>
        <v/>
      </c>
      <c r="C152" s="90"/>
      <c r="D152" s="85" t="str">
        <f t="shared" si="27"/>
        <v/>
      </c>
      <c r="E152" s="90"/>
      <c r="F152" s="85" t="str">
        <f t="shared" si="28"/>
        <v/>
      </c>
      <c r="G152" s="123"/>
      <c r="H152" s="85" t="str">
        <f t="shared" si="29"/>
        <v/>
      </c>
      <c r="I152" s="85" t="str">
        <f t="shared" si="30"/>
        <v/>
      </c>
      <c r="J152" s="122"/>
      <c r="K152" s="122"/>
      <c r="L152" s="122"/>
      <c r="M152" s="89"/>
      <c r="N152" s="281">
        <f>+N151+N150</f>
        <v>773850</v>
      </c>
      <c r="O152" t="str">
        <f t="shared" si="31"/>
        <v/>
      </c>
      <c r="P152" t="str">
        <f t="shared" si="32"/>
        <v/>
      </c>
      <c r="Q152" t="str">
        <f t="shared" si="33"/>
        <v/>
      </c>
      <c r="R152" t="str">
        <f t="shared" si="34"/>
        <v/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/>
      </c>
      <c r="B153" s="85" t="str">
        <f>IF(C153="","",VLOOKUP('OPĆI DIO'!$C$3,'OPĆI DIO'!$L$6:$U$138,9,FALSE))</f>
        <v/>
      </c>
      <c r="C153" s="90"/>
      <c r="D153" s="85" t="str">
        <f t="shared" si="27"/>
        <v/>
      </c>
      <c r="E153" s="90"/>
      <c r="F153" s="85" t="str">
        <f t="shared" si="28"/>
        <v/>
      </c>
      <c r="G153" s="123"/>
      <c r="H153" s="85" t="str">
        <f t="shared" si="29"/>
        <v/>
      </c>
      <c r="I153" s="85" t="str">
        <f t="shared" si="30"/>
        <v/>
      </c>
      <c r="J153" s="122"/>
      <c r="K153" s="122"/>
      <c r="L153" s="122"/>
      <c r="M153" s="89"/>
      <c r="N153" s="281">
        <f>+J146+'Unos rashoda P4'!H105</f>
        <v>0</v>
      </c>
      <c r="O153" t="str">
        <f t="shared" si="31"/>
        <v/>
      </c>
      <c r="P153" t="str">
        <f t="shared" si="32"/>
        <v/>
      </c>
      <c r="Q153" t="str">
        <f t="shared" si="33"/>
        <v/>
      </c>
      <c r="R153" t="str">
        <f t="shared" si="34"/>
        <v/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/>
      </c>
      <c r="B154" s="85" t="str">
        <f>IF(C154="","",VLOOKUP('OPĆI DIO'!$C$3,'OPĆI DIO'!$L$6:$U$138,9,FALSE))</f>
        <v/>
      </c>
      <c r="C154" s="90"/>
      <c r="D154" s="85" t="str">
        <f t="shared" si="27"/>
        <v/>
      </c>
      <c r="E154" s="90"/>
      <c r="F154" s="85" t="str">
        <f t="shared" si="28"/>
        <v/>
      </c>
      <c r="G154" s="123"/>
      <c r="H154" s="85" t="str">
        <f t="shared" si="29"/>
        <v/>
      </c>
      <c r="I154" s="85" t="str">
        <f t="shared" si="30"/>
        <v/>
      </c>
      <c r="J154" s="122"/>
      <c r="K154" s="122"/>
      <c r="L154" s="122"/>
      <c r="M154" s="89"/>
      <c r="N154" s="281">
        <f>+N152+N153</f>
        <v>773850</v>
      </c>
      <c r="O154" t="str">
        <f t="shared" si="31"/>
        <v/>
      </c>
      <c r="P154" t="str">
        <f t="shared" si="32"/>
        <v/>
      </c>
      <c r="Q154" t="str">
        <f t="shared" si="33"/>
        <v/>
      </c>
      <c r="R154" t="str">
        <f t="shared" si="34"/>
        <v/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/>
      </c>
      <c r="B155" s="85" t="str">
        <f>IF(C155="","",VLOOKUP('OPĆI DIO'!$C$3,'OPĆI DIO'!$L$6:$U$138,9,FALSE))</f>
        <v/>
      </c>
      <c r="C155" s="90"/>
      <c r="D155" s="85" t="str">
        <f t="shared" si="27"/>
        <v/>
      </c>
      <c r="E155" s="90"/>
      <c r="F155" s="85" t="str">
        <f t="shared" si="28"/>
        <v/>
      </c>
      <c r="G155" s="123"/>
      <c r="H155" s="85" t="str">
        <f t="shared" si="29"/>
        <v/>
      </c>
      <c r="I155" s="85" t="str">
        <f t="shared" si="30"/>
        <v/>
      </c>
      <c r="J155" s="122"/>
      <c r="K155" s="122"/>
      <c r="L155" s="122"/>
      <c r="M155" s="89"/>
      <c r="O155" t="str">
        <f t="shared" si="31"/>
        <v/>
      </c>
      <c r="P155" t="str">
        <f t="shared" si="32"/>
        <v/>
      </c>
      <c r="Q155" t="str">
        <f t="shared" si="33"/>
        <v/>
      </c>
      <c r="R155" t="str">
        <f t="shared" si="34"/>
        <v/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/>
      </c>
      <c r="B156" s="85" t="str">
        <f>IF(C156="","",VLOOKUP('OPĆI DIO'!$C$3,'OPĆI DIO'!$L$6:$U$138,9,FALSE))</f>
        <v/>
      </c>
      <c r="C156" s="90"/>
      <c r="D156" s="85" t="str">
        <f t="shared" si="27"/>
        <v/>
      </c>
      <c r="E156" s="90"/>
      <c r="F156" s="85" t="str">
        <f t="shared" si="28"/>
        <v/>
      </c>
      <c r="G156" s="123"/>
      <c r="H156" s="85" t="str">
        <f t="shared" si="29"/>
        <v/>
      </c>
      <c r="I156" s="85" t="str">
        <f t="shared" si="30"/>
        <v/>
      </c>
      <c r="J156" s="122"/>
      <c r="K156" s="122"/>
      <c r="L156" s="122"/>
      <c r="M156" s="89"/>
      <c r="O156" t="str">
        <f t="shared" si="31"/>
        <v/>
      </c>
      <c r="P156" t="str">
        <f t="shared" si="32"/>
        <v/>
      </c>
      <c r="Q156" t="str">
        <f t="shared" si="33"/>
        <v/>
      </c>
      <c r="R156" t="str">
        <f t="shared" si="34"/>
        <v/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/>
      </c>
      <c r="B157" s="85" t="str">
        <f>IF(C157="","",VLOOKUP('OPĆI DIO'!$C$3,'OPĆI DIO'!$L$6:$U$138,9,FALSE))</f>
        <v/>
      </c>
      <c r="C157" s="90"/>
      <c r="D157" s="85" t="str">
        <f t="shared" si="27"/>
        <v/>
      </c>
      <c r="E157" s="90"/>
      <c r="F157" s="85" t="str">
        <f t="shared" si="28"/>
        <v/>
      </c>
      <c r="G157" s="123"/>
      <c r="H157" s="85" t="str">
        <f t="shared" si="29"/>
        <v/>
      </c>
      <c r="I157" s="85" t="str">
        <f t="shared" si="30"/>
        <v/>
      </c>
      <c r="J157" s="122"/>
      <c r="K157" s="122"/>
      <c r="L157" s="122"/>
      <c r="M157" s="89"/>
      <c r="N157" s="281"/>
      <c r="O157" t="str">
        <f t="shared" si="31"/>
        <v/>
      </c>
      <c r="P157" t="str">
        <f t="shared" si="32"/>
        <v/>
      </c>
      <c r="Q157" t="str">
        <f t="shared" si="33"/>
        <v/>
      </c>
      <c r="R157" t="str">
        <f t="shared" si="34"/>
        <v/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/>
      </c>
      <c r="B158" s="85" t="str">
        <f>IF(C158="","",VLOOKUP('OPĆI DIO'!$C$3,'OPĆI DIO'!$L$6:$U$138,9,FALSE))</f>
        <v/>
      </c>
      <c r="C158" s="90"/>
      <c r="D158" s="85" t="str">
        <f t="shared" si="27"/>
        <v/>
      </c>
      <c r="E158" s="90"/>
      <c r="F158" s="85" t="str">
        <f t="shared" si="28"/>
        <v/>
      </c>
      <c r="G158" s="123"/>
      <c r="H158" s="85" t="str">
        <f t="shared" si="29"/>
        <v/>
      </c>
      <c r="I158" s="85" t="str">
        <f t="shared" si="30"/>
        <v/>
      </c>
      <c r="J158" s="122"/>
      <c r="K158" s="122"/>
      <c r="L158" s="122"/>
      <c r="M158" s="89"/>
      <c r="O158" t="str">
        <f t="shared" si="31"/>
        <v/>
      </c>
      <c r="P158" t="str">
        <f t="shared" si="32"/>
        <v/>
      </c>
      <c r="Q158" t="str">
        <f t="shared" si="33"/>
        <v/>
      </c>
      <c r="R158" t="str">
        <f t="shared" si="34"/>
        <v/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/>
      </c>
      <c r="B159" s="85" t="str">
        <f>IF(C159="","",VLOOKUP('OPĆI DIO'!$C$3,'OPĆI DIO'!$L$6:$U$138,9,FALSE))</f>
        <v/>
      </c>
      <c r="C159" s="90"/>
      <c r="D159" s="85" t="str">
        <f t="shared" si="27"/>
        <v/>
      </c>
      <c r="E159" s="90"/>
      <c r="F159" s="85" t="str">
        <f t="shared" si="28"/>
        <v/>
      </c>
      <c r="G159" s="123"/>
      <c r="H159" s="85" t="str">
        <f t="shared" si="29"/>
        <v/>
      </c>
      <c r="I159" s="85" t="str">
        <f t="shared" si="30"/>
        <v/>
      </c>
      <c r="J159" s="122"/>
      <c r="K159" s="122"/>
      <c r="L159" s="122"/>
      <c r="M159" s="89"/>
      <c r="N159" s="281"/>
      <c r="O159" t="str">
        <f t="shared" si="31"/>
        <v/>
      </c>
      <c r="P159" t="str">
        <f t="shared" si="32"/>
        <v/>
      </c>
      <c r="Q159" t="str">
        <f t="shared" si="33"/>
        <v/>
      </c>
      <c r="R159" t="str">
        <f t="shared" si="34"/>
        <v/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/>
      </c>
      <c r="B160" s="85" t="str">
        <f>IF(C160="","",VLOOKUP('OPĆI DIO'!$C$3,'OPĆI DIO'!$L$6:$U$138,9,FALSE))</f>
        <v/>
      </c>
      <c r="C160" s="90"/>
      <c r="D160" s="85" t="str">
        <f t="shared" si="27"/>
        <v/>
      </c>
      <c r="E160" s="90"/>
      <c r="F160" s="85" t="str">
        <f t="shared" si="28"/>
        <v/>
      </c>
      <c r="G160" s="123"/>
      <c r="H160" s="85" t="str">
        <f t="shared" si="29"/>
        <v/>
      </c>
      <c r="I160" s="85" t="str">
        <f t="shared" si="30"/>
        <v/>
      </c>
      <c r="J160" s="122"/>
      <c r="K160" s="122"/>
      <c r="L160" s="122"/>
      <c r="M160" s="89"/>
      <c r="O160" t="str">
        <f t="shared" si="31"/>
        <v/>
      </c>
      <c r="P160" t="str">
        <f t="shared" si="32"/>
        <v/>
      </c>
      <c r="Q160" t="str">
        <f t="shared" si="33"/>
        <v/>
      </c>
      <c r="R160" t="str">
        <f t="shared" si="34"/>
        <v/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/>
      </c>
      <c r="B161" s="85" t="str">
        <f>IF(C161="","",VLOOKUP('OPĆI DIO'!$C$3,'OPĆI DIO'!$L$6:$U$138,9,FALSE))</f>
        <v/>
      </c>
      <c r="C161" s="90"/>
      <c r="D161" s="85" t="str">
        <f t="shared" si="27"/>
        <v/>
      </c>
      <c r="E161" s="90"/>
      <c r="F161" s="85" t="str">
        <f t="shared" si="28"/>
        <v/>
      </c>
      <c r="G161" s="123"/>
      <c r="H161" s="85" t="str">
        <f t="shared" si="29"/>
        <v/>
      </c>
      <c r="I161" s="85" t="str">
        <f t="shared" si="30"/>
        <v/>
      </c>
      <c r="J161" s="122"/>
      <c r="K161" s="122"/>
      <c r="L161" s="122"/>
      <c r="M161" s="89"/>
      <c r="O161" t="str">
        <f t="shared" si="31"/>
        <v/>
      </c>
      <c r="P161" t="str">
        <f t="shared" si="32"/>
        <v/>
      </c>
      <c r="Q161" t="str">
        <f t="shared" si="33"/>
        <v/>
      </c>
      <c r="R161" t="str">
        <f t="shared" si="34"/>
        <v/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>
      <c r="A162" s="85" t="str">
        <f>IF(C162="","",VLOOKUP('OPĆI DIO'!$C$3,'OPĆI DIO'!$L$6:$U$138,10,FALSE))</f>
        <v/>
      </c>
      <c r="B162" s="85" t="str">
        <f>IF(C162="","",VLOOKUP('OPĆI DIO'!$C$3,'OPĆI DIO'!$L$6:$U$138,9,FALSE))</f>
        <v/>
      </c>
      <c r="C162" s="90"/>
      <c r="D162" s="85" t="str">
        <f t="shared" si="27"/>
        <v/>
      </c>
      <c r="E162" s="90"/>
      <c r="F162" s="85" t="str">
        <f t="shared" si="28"/>
        <v/>
      </c>
      <c r="G162" s="123"/>
      <c r="H162" s="85" t="str">
        <f t="shared" si="29"/>
        <v/>
      </c>
      <c r="I162" s="85" t="str">
        <f t="shared" si="30"/>
        <v/>
      </c>
      <c r="J162" s="122"/>
      <c r="K162" s="122"/>
      <c r="L162" s="122"/>
      <c r="M162" s="89"/>
      <c r="O162" t="str">
        <f t="shared" si="31"/>
        <v/>
      </c>
      <c r="P162" t="str">
        <f t="shared" si="32"/>
        <v/>
      </c>
      <c r="Q162" t="str">
        <f t="shared" si="33"/>
        <v/>
      </c>
      <c r="R162" t="str">
        <f t="shared" si="34"/>
        <v/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/>
      </c>
      <c r="B163" s="85" t="str">
        <f>IF(C163="","",VLOOKUP('OPĆI DIO'!$C$3,'OPĆI DIO'!$L$6:$U$138,9,FALSE))</f>
        <v/>
      </c>
      <c r="C163" s="90"/>
      <c r="D163" s="85" t="str">
        <f t="shared" si="27"/>
        <v/>
      </c>
      <c r="E163" s="90"/>
      <c r="F163" s="85" t="str">
        <f t="shared" si="28"/>
        <v/>
      </c>
      <c r="G163" s="123"/>
      <c r="H163" s="85" t="str">
        <f t="shared" si="29"/>
        <v/>
      </c>
      <c r="I163" s="85" t="str">
        <f t="shared" si="30"/>
        <v/>
      </c>
      <c r="J163" s="122"/>
      <c r="K163" s="122"/>
      <c r="L163" s="122"/>
      <c r="M163" s="89"/>
      <c r="O163" t="str">
        <f t="shared" si="31"/>
        <v/>
      </c>
      <c r="P163" t="str">
        <f t="shared" si="32"/>
        <v/>
      </c>
      <c r="Q163" t="str">
        <f t="shared" si="33"/>
        <v/>
      </c>
      <c r="R163" t="str">
        <f t="shared" si="34"/>
        <v/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/>
      </c>
      <c r="B164" s="85" t="str">
        <f>IF(C164="","",VLOOKUP('OPĆI DIO'!$C$3,'OPĆI DIO'!$L$6:$U$138,9,FALSE))</f>
        <v/>
      </c>
      <c r="C164" s="90"/>
      <c r="D164" s="85" t="str">
        <f t="shared" si="27"/>
        <v/>
      </c>
      <c r="E164" s="90"/>
      <c r="F164" s="85" t="str">
        <f t="shared" si="28"/>
        <v/>
      </c>
      <c r="G164" s="123"/>
      <c r="H164" s="85" t="str">
        <f t="shared" si="29"/>
        <v/>
      </c>
      <c r="I164" s="85" t="str">
        <f t="shared" si="30"/>
        <v/>
      </c>
      <c r="J164" s="122"/>
      <c r="K164" s="122"/>
      <c r="L164" s="122"/>
      <c r="M164" s="89"/>
      <c r="O164" t="str">
        <f t="shared" si="31"/>
        <v/>
      </c>
      <c r="P164" t="str">
        <f t="shared" si="32"/>
        <v/>
      </c>
      <c r="Q164" t="str">
        <f t="shared" si="33"/>
        <v/>
      </c>
      <c r="R164" t="str">
        <f t="shared" si="34"/>
        <v/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/>
      </c>
      <c r="B165" s="85" t="str">
        <f>IF(C165="","",VLOOKUP('OPĆI DIO'!$C$3,'OPĆI DIO'!$L$6:$U$138,9,FALSE))</f>
        <v/>
      </c>
      <c r="C165" s="90"/>
      <c r="D165" s="85" t="str">
        <f t="shared" si="27"/>
        <v/>
      </c>
      <c r="E165" s="90"/>
      <c r="F165" s="85" t="str">
        <f t="shared" si="28"/>
        <v/>
      </c>
      <c r="G165" s="123"/>
      <c r="H165" s="85" t="str">
        <f t="shared" si="29"/>
        <v/>
      </c>
      <c r="I165" s="85" t="str">
        <f t="shared" si="30"/>
        <v/>
      </c>
      <c r="J165" s="122"/>
      <c r="K165" s="122"/>
      <c r="L165" s="122"/>
      <c r="M165" s="89"/>
      <c r="O165" t="str">
        <f t="shared" si="31"/>
        <v/>
      </c>
      <c r="P165" t="str">
        <f t="shared" si="32"/>
        <v/>
      </c>
      <c r="Q165" t="str">
        <f t="shared" si="33"/>
        <v/>
      </c>
      <c r="R165" t="str">
        <f t="shared" si="34"/>
        <v/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/>
      </c>
      <c r="B166" s="85" t="str">
        <f>IF(C166="","",VLOOKUP('OPĆI DIO'!$C$3,'OPĆI DIO'!$L$6:$U$138,9,FALSE))</f>
        <v/>
      </c>
      <c r="C166" s="90"/>
      <c r="D166" s="85" t="str">
        <f t="shared" si="27"/>
        <v/>
      </c>
      <c r="E166" s="90"/>
      <c r="F166" s="85" t="str">
        <f t="shared" si="28"/>
        <v/>
      </c>
      <c r="G166" s="123"/>
      <c r="H166" s="85" t="str">
        <f t="shared" si="29"/>
        <v/>
      </c>
      <c r="I166" s="85" t="str">
        <f t="shared" si="30"/>
        <v/>
      </c>
      <c r="J166" s="122"/>
      <c r="K166" s="122"/>
      <c r="L166" s="122"/>
      <c r="M166" s="89"/>
      <c r="O166" t="str">
        <f t="shared" si="31"/>
        <v/>
      </c>
      <c r="P166" t="str">
        <f t="shared" si="32"/>
        <v/>
      </c>
      <c r="Q166" t="str">
        <f t="shared" si="33"/>
        <v/>
      </c>
      <c r="R166" t="str">
        <f t="shared" si="34"/>
        <v/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/>
      </c>
      <c r="B167" s="85" t="str">
        <f>IF(C167="","",VLOOKUP('OPĆI DIO'!$C$3,'OPĆI DIO'!$L$6:$U$138,9,FALSE))</f>
        <v/>
      </c>
      <c r="C167" s="90"/>
      <c r="D167" s="85" t="str">
        <f t="shared" si="27"/>
        <v/>
      </c>
      <c r="E167" s="90"/>
      <c r="F167" s="85" t="str">
        <f t="shared" si="28"/>
        <v/>
      </c>
      <c r="G167" s="123"/>
      <c r="H167" s="85" t="str">
        <f t="shared" si="29"/>
        <v/>
      </c>
      <c r="I167" s="85" t="str">
        <f t="shared" si="30"/>
        <v/>
      </c>
      <c r="J167" s="122"/>
      <c r="K167" s="122"/>
      <c r="L167" s="122"/>
      <c r="M167" s="89"/>
      <c r="O167" t="str">
        <f t="shared" si="31"/>
        <v/>
      </c>
      <c r="P167" t="str">
        <f t="shared" si="32"/>
        <v/>
      </c>
      <c r="Q167" t="str">
        <f t="shared" si="33"/>
        <v/>
      </c>
      <c r="R167" t="str">
        <f t="shared" si="34"/>
        <v/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/>
      </c>
      <c r="B168" s="85" t="str">
        <f>IF(C168="","",VLOOKUP('OPĆI DIO'!$C$3,'OPĆI DIO'!$L$6:$U$138,9,FALSE))</f>
        <v/>
      </c>
      <c r="C168" s="90"/>
      <c r="D168" s="85" t="str">
        <f t="shared" si="27"/>
        <v/>
      </c>
      <c r="E168" s="90"/>
      <c r="F168" s="85" t="str">
        <f t="shared" si="28"/>
        <v/>
      </c>
      <c r="G168" s="123"/>
      <c r="H168" s="85" t="str">
        <f t="shared" si="29"/>
        <v/>
      </c>
      <c r="I168" s="85" t="str">
        <f t="shared" si="30"/>
        <v/>
      </c>
      <c r="J168" s="122"/>
      <c r="K168" s="122"/>
      <c r="L168" s="122"/>
      <c r="M168" s="89"/>
      <c r="O168" t="str">
        <f t="shared" si="31"/>
        <v/>
      </c>
      <c r="P168" t="str">
        <f t="shared" si="32"/>
        <v/>
      </c>
      <c r="Q168" t="str">
        <f t="shared" si="33"/>
        <v/>
      </c>
      <c r="R168" t="str">
        <f t="shared" si="34"/>
        <v/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/>
      </c>
      <c r="B169" s="85" t="str">
        <f>IF(C169="","",VLOOKUP('OPĆI DIO'!$C$3,'OPĆI DIO'!$L$6:$U$138,9,FALSE))</f>
        <v/>
      </c>
      <c r="C169" s="90"/>
      <c r="D169" s="85" t="str">
        <f t="shared" si="27"/>
        <v/>
      </c>
      <c r="E169" s="90"/>
      <c r="F169" s="85" t="str">
        <f t="shared" si="28"/>
        <v/>
      </c>
      <c r="G169" s="123"/>
      <c r="H169" s="85" t="str">
        <f t="shared" si="29"/>
        <v/>
      </c>
      <c r="I169" s="85" t="str">
        <f t="shared" si="30"/>
        <v/>
      </c>
      <c r="J169" s="122"/>
      <c r="K169" s="122"/>
      <c r="L169" s="122"/>
      <c r="M169" s="89"/>
      <c r="O169" t="str">
        <f t="shared" si="31"/>
        <v/>
      </c>
      <c r="P169" t="str">
        <f t="shared" si="32"/>
        <v/>
      </c>
      <c r="Q169" t="str">
        <f t="shared" si="33"/>
        <v/>
      </c>
      <c r="R169" t="str">
        <f t="shared" si="34"/>
        <v/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/>
      </c>
      <c r="B170" s="85" t="str">
        <f>IF(C170="","",VLOOKUP('OPĆI DIO'!$C$3,'OPĆI DIO'!$L$6:$U$138,9,FALSE))</f>
        <v/>
      </c>
      <c r="C170" s="90"/>
      <c r="D170" s="85" t="str">
        <f t="shared" si="27"/>
        <v/>
      </c>
      <c r="E170" s="90"/>
      <c r="F170" s="85" t="str">
        <f t="shared" si="28"/>
        <v/>
      </c>
      <c r="G170" s="123"/>
      <c r="H170" s="85" t="str">
        <f t="shared" si="29"/>
        <v/>
      </c>
      <c r="I170" s="85" t="str">
        <f t="shared" si="30"/>
        <v/>
      </c>
      <c r="J170" s="122"/>
      <c r="K170" s="122"/>
      <c r="L170" s="122"/>
      <c r="M170" s="89"/>
      <c r="O170" t="str">
        <f t="shared" si="31"/>
        <v/>
      </c>
      <c r="P170" t="str">
        <f t="shared" si="32"/>
        <v/>
      </c>
      <c r="Q170" t="str">
        <f t="shared" si="33"/>
        <v/>
      </c>
      <c r="R170" t="str">
        <f t="shared" si="34"/>
        <v/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/>
      </c>
      <c r="B171" s="85" t="str">
        <f>IF(C171="","",VLOOKUP('OPĆI DIO'!$C$3,'OPĆI DIO'!$L$6:$U$138,9,FALSE))</f>
        <v/>
      </c>
      <c r="C171" s="90"/>
      <c r="D171" s="85" t="str">
        <f t="shared" si="27"/>
        <v/>
      </c>
      <c r="E171" s="90"/>
      <c r="F171" s="85" t="str">
        <f t="shared" si="28"/>
        <v/>
      </c>
      <c r="G171" s="123"/>
      <c r="H171" s="85" t="str">
        <f t="shared" si="29"/>
        <v/>
      </c>
      <c r="I171" s="85" t="str">
        <f t="shared" si="30"/>
        <v/>
      </c>
      <c r="J171" s="122"/>
      <c r="K171" s="122"/>
      <c r="L171" s="122"/>
      <c r="M171" s="89"/>
      <c r="O171" t="str">
        <f t="shared" si="31"/>
        <v/>
      </c>
      <c r="P171" t="str">
        <f t="shared" si="32"/>
        <v/>
      </c>
      <c r="Q171" t="str">
        <f t="shared" si="33"/>
        <v/>
      </c>
      <c r="R171" t="str">
        <f t="shared" si="34"/>
        <v/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/>
      </c>
      <c r="B172" s="85" t="str">
        <f>IF(C172="","",VLOOKUP('OPĆI DIO'!$C$3,'OPĆI DIO'!$L$6:$U$138,9,FALSE))</f>
        <v/>
      </c>
      <c r="C172" s="90"/>
      <c r="D172" s="85" t="str">
        <f t="shared" si="27"/>
        <v/>
      </c>
      <c r="E172" s="90"/>
      <c r="F172" s="85" t="str">
        <f t="shared" si="28"/>
        <v/>
      </c>
      <c r="G172" s="123"/>
      <c r="H172" s="85" t="str">
        <f t="shared" si="29"/>
        <v/>
      </c>
      <c r="I172" s="85" t="str">
        <f t="shared" si="30"/>
        <v/>
      </c>
      <c r="J172" s="122"/>
      <c r="K172" s="122"/>
      <c r="L172" s="122"/>
      <c r="M172" s="89"/>
      <c r="O172" t="str">
        <f t="shared" si="31"/>
        <v/>
      </c>
      <c r="P172" t="str">
        <f t="shared" si="32"/>
        <v/>
      </c>
      <c r="Q172" t="str">
        <f t="shared" si="33"/>
        <v/>
      </c>
      <c r="R172" t="str">
        <f t="shared" si="34"/>
        <v/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/>
      </c>
      <c r="B173" s="85" t="str">
        <f>IF(C173="","",VLOOKUP('OPĆI DIO'!$C$3,'OPĆI DIO'!$L$6:$U$138,9,FALSE))</f>
        <v/>
      </c>
      <c r="C173" s="90"/>
      <c r="D173" s="85" t="str">
        <f t="shared" si="27"/>
        <v/>
      </c>
      <c r="E173" s="90"/>
      <c r="F173" s="85" t="str">
        <f t="shared" si="28"/>
        <v/>
      </c>
      <c r="G173" s="123"/>
      <c r="H173" s="85" t="str">
        <f t="shared" si="29"/>
        <v/>
      </c>
      <c r="I173" s="85" t="str">
        <f t="shared" si="30"/>
        <v/>
      </c>
      <c r="J173" s="122"/>
      <c r="K173" s="122"/>
      <c r="L173" s="122"/>
      <c r="M173" s="89"/>
      <c r="O173" t="str">
        <f t="shared" si="31"/>
        <v/>
      </c>
      <c r="P173" t="str">
        <f t="shared" si="32"/>
        <v/>
      </c>
      <c r="Q173" t="str">
        <f t="shared" si="33"/>
        <v/>
      </c>
      <c r="R173" t="str">
        <f t="shared" si="34"/>
        <v/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>
      <c r="A174" s="85" t="str">
        <f>IF(C174="","",VLOOKUP('OPĆI DIO'!$C$3,'OPĆI DIO'!$L$6:$U$138,10,FALSE))</f>
        <v/>
      </c>
      <c r="B174" s="85" t="str">
        <f>IF(C174="","",VLOOKUP('OPĆI DIO'!$C$3,'OPĆI DIO'!$L$6:$U$138,9,FALSE))</f>
        <v/>
      </c>
      <c r="C174" s="90"/>
      <c r="D174" s="85" t="str">
        <f t="shared" si="27"/>
        <v/>
      </c>
      <c r="E174" s="90"/>
      <c r="F174" s="85" t="str">
        <f t="shared" si="28"/>
        <v/>
      </c>
      <c r="G174" s="123"/>
      <c r="H174" s="85" t="str">
        <f t="shared" si="29"/>
        <v/>
      </c>
      <c r="I174" s="85" t="str">
        <f t="shared" si="30"/>
        <v/>
      </c>
      <c r="J174" s="122"/>
      <c r="K174" s="122"/>
      <c r="L174" s="122"/>
      <c r="M174" s="89"/>
      <c r="O174" t="str">
        <f t="shared" si="31"/>
        <v/>
      </c>
      <c r="P174" t="str">
        <f t="shared" si="32"/>
        <v/>
      </c>
      <c r="Q174" t="str">
        <f t="shared" si="33"/>
        <v/>
      </c>
      <c r="R174" t="str">
        <f t="shared" si="34"/>
        <v/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/>
      </c>
      <c r="B175" s="85" t="str">
        <f>IF(C175="","",VLOOKUP('OPĆI DIO'!$C$3,'OPĆI DIO'!$L$6:$U$138,9,FALSE))</f>
        <v/>
      </c>
      <c r="C175" s="90"/>
      <c r="D175" s="85" t="str">
        <f t="shared" si="27"/>
        <v/>
      </c>
      <c r="E175" s="90"/>
      <c r="F175" s="85" t="str">
        <f t="shared" si="28"/>
        <v/>
      </c>
      <c r="G175" s="123"/>
      <c r="H175" s="85" t="str">
        <f t="shared" si="29"/>
        <v/>
      </c>
      <c r="I175" s="85" t="str">
        <f t="shared" si="30"/>
        <v/>
      </c>
      <c r="J175" s="122"/>
      <c r="K175" s="122"/>
      <c r="L175" s="122"/>
      <c r="M175" s="89"/>
      <c r="O175" t="str">
        <f t="shared" si="31"/>
        <v/>
      </c>
      <c r="P175" t="str">
        <f t="shared" si="32"/>
        <v/>
      </c>
      <c r="Q175" t="str">
        <f t="shared" si="33"/>
        <v/>
      </c>
      <c r="R175" t="str">
        <f t="shared" si="34"/>
        <v/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/>
      </c>
      <c r="B176" s="85" t="str">
        <f>IF(C176="","",VLOOKUP('OPĆI DIO'!$C$3,'OPĆI DIO'!$L$6:$U$138,9,FALSE))</f>
        <v/>
      </c>
      <c r="C176" s="90"/>
      <c r="D176" s="85" t="str">
        <f t="shared" si="27"/>
        <v/>
      </c>
      <c r="E176" s="90"/>
      <c r="F176" s="85" t="str">
        <f t="shared" si="28"/>
        <v/>
      </c>
      <c r="G176" s="123"/>
      <c r="H176" s="85" t="str">
        <f t="shared" si="29"/>
        <v/>
      </c>
      <c r="I176" s="85" t="str">
        <f t="shared" si="30"/>
        <v/>
      </c>
      <c r="J176" s="122"/>
      <c r="K176" s="122"/>
      <c r="L176" s="122"/>
      <c r="M176" s="89"/>
      <c r="O176" t="str">
        <f t="shared" si="31"/>
        <v/>
      </c>
      <c r="P176" t="str">
        <f t="shared" si="32"/>
        <v/>
      </c>
      <c r="Q176" t="str">
        <f t="shared" si="33"/>
        <v/>
      </c>
      <c r="R176" t="str">
        <f t="shared" si="34"/>
        <v/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/>
      </c>
      <c r="B177" s="85" t="str">
        <f>IF(C177="","",VLOOKUP('OPĆI DIO'!$C$3,'OPĆI DIO'!$L$6:$U$138,9,FALSE))</f>
        <v/>
      </c>
      <c r="C177" s="90"/>
      <c r="D177" s="85" t="str">
        <f t="shared" si="27"/>
        <v/>
      </c>
      <c r="E177" s="90"/>
      <c r="F177" s="85" t="str">
        <f t="shared" si="28"/>
        <v/>
      </c>
      <c r="G177" s="123"/>
      <c r="H177" s="85" t="str">
        <f t="shared" si="29"/>
        <v/>
      </c>
      <c r="I177" s="85" t="str">
        <f t="shared" si="30"/>
        <v/>
      </c>
      <c r="J177" s="122"/>
      <c r="K177" s="122"/>
      <c r="L177" s="122"/>
      <c r="M177" s="89"/>
      <c r="O177" t="str">
        <f t="shared" si="31"/>
        <v/>
      </c>
      <c r="P177" t="str">
        <f t="shared" si="32"/>
        <v/>
      </c>
      <c r="Q177" t="str">
        <f t="shared" si="33"/>
        <v/>
      </c>
      <c r="R177" t="str">
        <f t="shared" si="34"/>
        <v/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/>
      </c>
      <c r="B178" s="85" t="str">
        <f>IF(C178="","",VLOOKUP('OPĆI DIO'!$C$3,'OPĆI DIO'!$L$6:$U$138,9,FALSE))</f>
        <v/>
      </c>
      <c r="C178" s="90"/>
      <c r="D178" s="85" t="str">
        <f t="shared" si="27"/>
        <v/>
      </c>
      <c r="E178" s="90"/>
      <c r="F178" s="85" t="str">
        <f t="shared" si="28"/>
        <v/>
      </c>
      <c r="G178" s="123"/>
      <c r="H178" s="85" t="str">
        <f t="shared" si="29"/>
        <v/>
      </c>
      <c r="I178" s="85" t="str">
        <f t="shared" si="30"/>
        <v/>
      </c>
      <c r="J178" s="122"/>
      <c r="K178" s="122"/>
      <c r="L178" s="122"/>
      <c r="M178" s="89"/>
      <c r="O178" t="str">
        <f t="shared" si="31"/>
        <v/>
      </c>
      <c r="P178" t="str">
        <f t="shared" si="32"/>
        <v/>
      </c>
      <c r="Q178" t="str">
        <f t="shared" si="33"/>
        <v/>
      </c>
      <c r="R178" t="str">
        <f t="shared" si="34"/>
        <v/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/>
      </c>
      <c r="B179" s="85" t="str">
        <f>IF(C179="","",VLOOKUP('OPĆI DIO'!$C$3,'OPĆI DIO'!$L$6:$U$138,9,FALSE))</f>
        <v/>
      </c>
      <c r="C179" s="90"/>
      <c r="D179" s="85" t="str">
        <f t="shared" si="27"/>
        <v/>
      </c>
      <c r="E179" s="90"/>
      <c r="F179" s="85" t="str">
        <f t="shared" si="28"/>
        <v/>
      </c>
      <c r="G179" s="123"/>
      <c r="H179" s="85" t="str">
        <f t="shared" si="29"/>
        <v/>
      </c>
      <c r="I179" s="85" t="str">
        <f t="shared" si="30"/>
        <v/>
      </c>
      <c r="J179" s="122"/>
      <c r="K179" s="122"/>
      <c r="L179" s="122"/>
      <c r="M179" s="89"/>
      <c r="O179" t="str">
        <f t="shared" si="31"/>
        <v/>
      </c>
      <c r="P179" t="str">
        <f t="shared" si="32"/>
        <v/>
      </c>
      <c r="Q179" t="str">
        <f t="shared" si="33"/>
        <v/>
      </c>
      <c r="R179" t="str">
        <f t="shared" si="34"/>
        <v/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/>
      </c>
      <c r="B180" s="85" t="str">
        <f>IF(C180="","",VLOOKUP('OPĆI DIO'!$C$3,'OPĆI DIO'!$L$6:$U$138,9,FALSE))</f>
        <v/>
      </c>
      <c r="C180" s="90"/>
      <c r="D180" s="85" t="str">
        <f t="shared" si="27"/>
        <v/>
      </c>
      <c r="E180" s="90"/>
      <c r="F180" s="85" t="str">
        <f t="shared" si="28"/>
        <v/>
      </c>
      <c r="G180" s="123"/>
      <c r="H180" s="85" t="str">
        <f t="shared" si="29"/>
        <v/>
      </c>
      <c r="I180" s="85" t="str">
        <f t="shared" si="30"/>
        <v/>
      </c>
      <c r="J180" s="122"/>
      <c r="K180" s="122"/>
      <c r="L180" s="122"/>
      <c r="M180" s="89"/>
      <c r="O180" t="str">
        <f t="shared" si="31"/>
        <v/>
      </c>
      <c r="P180" t="str">
        <f t="shared" si="32"/>
        <v/>
      </c>
      <c r="Q180" t="str">
        <f t="shared" si="33"/>
        <v/>
      </c>
      <c r="R180" t="str">
        <f t="shared" si="34"/>
        <v/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/>
      </c>
      <c r="B181" s="85" t="str">
        <f>IF(C181="","",VLOOKUP('OPĆI DIO'!$C$3,'OPĆI DIO'!$L$6:$U$138,9,FALSE))</f>
        <v/>
      </c>
      <c r="C181" s="90"/>
      <c r="D181" s="85" t="str">
        <f t="shared" si="27"/>
        <v/>
      </c>
      <c r="E181" s="90"/>
      <c r="F181" s="85" t="str">
        <f t="shared" si="28"/>
        <v/>
      </c>
      <c r="G181" s="123"/>
      <c r="H181" s="85" t="str">
        <f t="shared" si="29"/>
        <v/>
      </c>
      <c r="I181" s="85" t="str">
        <f t="shared" si="30"/>
        <v/>
      </c>
      <c r="J181" s="122"/>
      <c r="K181" s="122"/>
      <c r="L181" s="122"/>
      <c r="M181" s="89"/>
      <c r="O181" t="str">
        <f t="shared" si="31"/>
        <v/>
      </c>
      <c r="P181" t="str">
        <f t="shared" si="32"/>
        <v/>
      </c>
      <c r="Q181" t="str">
        <f t="shared" si="33"/>
        <v/>
      </c>
      <c r="R181" t="str">
        <f t="shared" si="34"/>
        <v/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/>
      </c>
      <c r="B182" s="85" t="str">
        <f>IF(C182="","",VLOOKUP('OPĆI DIO'!$C$3,'OPĆI DIO'!$L$6:$U$138,9,FALSE))</f>
        <v/>
      </c>
      <c r="C182" s="90"/>
      <c r="D182" s="85" t="str">
        <f t="shared" si="27"/>
        <v/>
      </c>
      <c r="E182" s="90"/>
      <c r="F182" s="85" t="str">
        <f t="shared" si="28"/>
        <v/>
      </c>
      <c r="G182" s="123"/>
      <c r="H182" s="85" t="str">
        <f t="shared" si="29"/>
        <v/>
      </c>
      <c r="I182" s="85" t="str">
        <f t="shared" si="30"/>
        <v/>
      </c>
      <c r="J182" s="122"/>
      <c r="K182" s="122"/>
      <c r="L182" s="122"/>
      <c r="M182" s="89"/>
      <c r="O182" t="str">
        <f t="shared" si="31"/>
        <v/>
      </c>
      <c r="P182" t="str">
        <f t="shared" si="32"/>
        <v/>
      </c>
      <c r="Q182" t="str">
        <f t="shared" si="33"/>
        <v/>
      </c>
      <c r="R182" t="str">
        <f t="shared" si="34"/>
        <v/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/>
      </c>
      <c r="B183" s="85" t="str">
        <f>IF(C183="","",VLOOKUP('OPĆI DIO'!$C$3,'OPĆI DIO'!$L$6:$U$138,9,FALSE))</f>
        <v/>
      </c>
      <c r="C183" s="90"/>
      <c r="D183" s="85" t="str">
        <f t="shared" si="27"/>
        <v/>
      </c>
      <c r="E183" s="90"/>
      <c r="F183" s="85" t="str">
        <f t="shared" si="28"/>
        <v/>
      </c>
      <c r="G183" s="123"/>
      <c r="H183" s="85" t="str">
        <f t="shared" si="29"/>
        <v/>
      </c>
      <c r="I183" s="85" t="str">
        <f t="shared" si="30"/>
        <v/>
      </c>
      <c r="J183" s="122"/>
      <c r="K183" s="122"/>
      <c r="L183" s="122"/>
      <c r="M183" s="89"/>
      <c r="O183" t="str">
        <f t="shared" si="31"/>
        <v/>
      </c>
      <c r="P183" t="str">
        <f t="shared" si="32"/>
        <v/>
      </c>
      <c r="Q183" t="str">
        <f t="shared" si="33"/>
        <v/>
      </c>
      <c r="R183" t="str">
        <f t="shared" si="34"/>
        <v/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/>
      </c>
      <c r="B184" s="85" t="str">
        <f>IF(C184="","",VLOOKUP('OPĆI DIO'!$C$3,'OPĆI DIO'!$L$6:$U$138,9,FALSE))</f>
        <v/>
      </c>
      <c r="C184" s="90"/>
      <c r="D184" s="85" t="str">
        <f t="shared" si="27"/>
        <v/>
      </c>
      <c r="E184" s="90"/>
      <c r="F184" s="85" t="str">
        <f t="shared" si="28"/>
        <v/>
      </c>
      <c r="G184" s="123"/>
      <c r="H184" s="85" t="str">
        <f t="shared" si="29"/>
        <v/>
      </c>
      <c r="I184" s="85" t="str">
        <f t="shared" si="30"/>
        <v/>
      </c>
      <c r="J184" s="122"/>
      <c r="K184" s="122"/>
      <c r="L184" s="122"/>
      <c r="M184" s="89"/>
      <c r="O184" t="str">
        <f t="shared" si="31"/>
        <v/>
      </c>
      <c r="P184" t="str">
        <f t="shared" si="32"/>
        <v/>
      </c>
      <c r="Q184" t="str">
        <f t="shared" si="33"/>
        <v/>
      </c>
      <c r="R184" t="str">
        <f t="shared" si="34"/>
        <v/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/>
      </c>
      <c r="B185" s="85" t="str">
        <f>IF(C185="","",VLOOKUP('OPĆI DIO'!$C$3,'OPĆI DIO'!$L$6:$U$138,9,FALSE))</f>
        <v/>
      </c>
      <c r="C185" s="90"/>
      <c r="D185" s="85" t="str">
        <f t="shared" si="27"/>
        <v/>
      </c>
      <c r="E185" s="90"/>
      <c r="F185" s="85" t="str">
        <f t="shared" si="28"/>
        <v/>
      </c>
      <c r="G185" s="123"/>
      <c r="H185" s="85" t="str">
        <f t="shared" si="29"/>
        <v/>
      </c>
      <c r="I185" s="85" t="str">
        <f t="shared" si="30"/>
        <v/>
      </c>
      <c r="J185" s="122"/>
      <c r="K185" s="122"/>
      <c r="L185" s="122"/>
      <c r="M185" s="89"/>
      <c r="O185" t="str">
        <f t="shared" si="31"/>
        <v/>
      </c>
      <c r="P185" t="str">
        <f t="shared" si="32"/>
        <v/>
      </c>
      <c r="Q185" t="str">
        <f t="shared" si="33"/>
        <v/>
      </c>
      <c r="R185" t="str">
        <f t="shared" si="34"/>
        <v/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>
      <c r="A186" s="85" t="str">
        <f>IF(C186="","",VLOOKUP('OPĆI DIO'!$C$3,'OPĆI DIO'!$L$6:$U$138,10,FALSE))</f>
        <v/>
      </c>
      <c r="B186" s="85" t="str">
        <f>IF(C186="","",VLOOKUP('OPĆI DIO'!$C$3,'OPĆI DIO'!$L$6:$U$138,9,FALSE))</f>
        <v/>
      </c>
      <c r="C186" s="90"/>
      <c r="D186" s="85" t="str">
        <f t="shared" si="27"/>
        <v/>
      </c>
      <c r="E186" s="90"/>
      <c r="F186" s="85" t="str">
        <f t="shared" si="28"/>
        <v/>
      </c>
      <c r="G186" s="123"/>
      <c r="H186" s="85" t="str">
        <f t="shared" si="29"/>
        <v/>
      </c>
      <c r="I186" s="85" t="str">
        <f t="shared" si="30"/>
        <v/>
      </c>
      <c r="J186" s="122"/>
      <c r="K186" s="122"/>
      <c r="L186" s="122"/>
      <c r="M186" s="89"/>
      <c r="O186" t="str">
        <f t="shared" si="31"/>
        <v/>
      </c>
      <c r="P186" t="str">
        <f t="shared" si="32"/>
        <v/>
      </c>
      <c r="Q186" t="str">
        <f t="shared" si="33"/>
        <v/>
      </c>
      <c r="R186" t="str">
        <f t="shared" si="34"/>
        <v/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>
      <c r="A187" s="85" t="str">
        <f>IF(C187="","",VLOOKUP('OPĆI DIO'!$C$3,'OPĆI DIO'!$L$6:$U$138,10,FALSE))</f>
        <v/>
      </c>
      <c r="B187" s="85" t="str">
        <f>IF(C187="","",VLOOKUP('OPĆI DIO'!$C$3,'OPĆI DIO'!$L$6:$U$138,9,FALSE))</f>
        <v/>
      </c>
      <c r="C187" s="90"/>
      <c r="D187" s="85" t="str">
        <f t="shared" si="27"/>
        <v/>
      </c>
      <c r="E187" s="90"/>
      <c r="F187" s="85" t="str">
        <f t="shared" si="28"/>
        <v/>
      </c>
      <c r="G187" s="123"/>
      <c r="H187" s="85" t="str">
        <f t="shared" si="29"/>
        <v/>
      </c>
      <c r="I187" s="85" t="str">
        <f t="shared" si="30"/>
        <v/>
      </c>
      <c r="J187" s="122"/>
      <c r="K187" s="122"/>
      <c r="L187" s="122"/>
      <c r="M187" s="89"/>
      <c r="O187" t="str">
        <f t="shared" si="31"/>
        <v/>
      </c>
      <c r="P187" t="str">
        <f t="shared" si="32"/>
        <v/>
      </c>
      <c r="Q187" t="str">
        <f t="shared" si="33"/>
        <v/>
      </c>
      <c r="R187" t="str">
        <f t="shared" si="34"/>
        <v/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>
      <c r="A188" s="85" t="str">
        <f>IF(C188="","",VLOOKUP('OPĆI DIO'!$C$3,'OPĆI DIO'!$L$6:$U$138,10,FALSE))</f>
        <v/>
      </c>
      <c r="B188" s="85" t="str">
        <f>IF(C188="","",VLOOKUP('OPĆI DIO'!$C$3,'OPĆI DIO'!$L$6:$U$138,9,FALSE))</f>
        <v/>
      </c>
      <c r="C188" s="90"/>
      <c r="D188" s="85" t="str">
        <f t="shared" si="27"/>
        <v/>
      </c>
      <c r="E188" s="90"/>
      <c r="F188" s="85" t="str">
        <f t="shared" si="28"/>
        <v/>
      </c>
      <c r="G188" s="123"/>
      <c r="H188" s="85" t="str">
        <f t="shared" si="29"/>
        <v/>
      </c>
      <c r="I188" s="85" t="str">
        <f t="shared" si="30"/>
        <v/>
      </c>
      <c r="J188" s="122"/>
      <c r="K188" s="122"/>
      <c r="L188" s="122"/>
      <c r="M188" s="89"/>
      <c r="O188" t="str">
        <f t="shared" si="31"/>
        <v/>
      </c>
      <c r="P188" t="str">
        <f t="shared" si="32"/>
        <v/>
      </c>
      <c r="Q188" t="str">
        <f t="shared" si="33"/>
        <v/>
      </c>
      <c r="R188" t="str">
        <f t="shared" si="34"/>
        <v/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>
      <c r="A189" s="85" t="str">
        <f>IF(C189="","",VLOOKUP('OPĆI DIO'!$C$3,'OPĆI DIO'!$L$6:$U$138,10,FALSE))</f>
        <v/>
      </c>
      <c r="B189" s="85" t="str">
        <f>IF(C189="","",VLOOKUP('OPĆI DIO'!$C$3,'OPĆI DIO'!$L$6:$U$138,9,FALSE))</f>
        <v/>
      </c>
      <c r="C189" s="90"/>
      <c r="D189" s="85" t="str">
        <f t="shared" si="27"/>
        <v/>
      </c>
      <c r="E189" s="90"/>
      <c r="F189" s="85" t="str">
        <f t="shared" si="28"/>
        <v/>
      </c>
      <c r="G189" s="123"/>
      <c r="H189" s="85" t="str">
        <f t="shared" si="29"/>
        <v/>
      </c>
      <c r="I189" s="85" t="str">
        <f t="shared" si="30"/>
        <v/>
      </c>
      <c r="J189" s="122"/>
      <c r="K189" s="122"/>
      <c r="L189" s="122"/>
      <c r="M189" s="89"/>
      <c r="O189" t="str">
        <f t="shared" si="31"/>
        <v/>
      </c>
      <c r="P189" t="str">
        <f t="shared" si="32"/>
        <v/>
      </c>
      <c r="Q189" t="str">
        <f t="shared" si="33"/>
        <v/>
      </c>
      <c r="R189" t="str">
        <f t="shared" si="34"/>
        <v/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>
      <c r="A190" s="85" t="str">
        <f>IF(C190="","",VLOOKUP('OPĆI DIO'!$C$3,'OPĆI DIO'!$L$6:$U$138,10,FALSE))</f>
        <v/>
      </c>
      <c r="B190" s="85" t="str">
        <f>IF(C190="","",VLOOKUP('OPĆI DIO'!$C$3,'OPĆI DIO'!$L$6:$U$138,9,FALSE))</f>
        <v/>
      </c>
      <c r="C190" s="90"/>
      <c r="D190" s="85" t="str">
        <f t="shared" si="27"/>
        <v/>
      </c>
      <c r="E190" s="90"/>
      <c r="F190" s="85" t="str">
        <f t="shared" si="28"/>
        <v/>
      </c>
      <c r="G190" s="123"/>
      <c r="H190" s="85" t="str">
        <f t="shared" si="29"/>
        <v/>
      </c>
      <c r="I190" s="85" t="str">
        <f t="shared" si="30"/>
        <v/>
      </c>
      <c r="J190" s="122"/>
      <c r="K190" s="122"/>
      <c r="L190" s="122"/>
      <c r="M190" s="89"/>
      <c r="O190" t="str">
        <f t="shared" si="31"/>
        <v/>
      </c>
      <c r="P190" t="str">
        <f t="shared" si="32"/>
        <v/>
      </c>
      <c r="Q190" t="str">
        <f t="shared" si="33"/>
        <v/>
      </c>
      <c r="R190" t="str">
        <f t="shared" si="34"/>
        <v/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>
      <c r="A191" s="85" t="str">
        <f>IF(C191="","",VLOOKUP('OPĆI DIO'!$C$3,'OPĆI DIO'!$L$6:$U$138,10,FALSE))</f>
        <v/>
      </c>
      <c r="B191" s="85" t="str">
        <f>IF(C191="","",VLOOKUP('OPĆI DIO'!$C$3,'OPĆI DIO'!$L$6:$U$138,9,FALSE))</f>
        <v/>
      </c>
      <c r="C191" s="90"/>
      <c r="D191" s="85" t="str">
        <f t="shared" si="27"/>
        <v/>
      </c>
      <c r="E191" s="90"/>
      <c r="F191" s="85" t="str">
        <f t="shared" si="28"/>
        <v/>
      </c>
      <c r="G191" s="123"/>
      <c r="H191" s="85" t="str">
        <f t="shared" si="29"/>
        <v/>
      </c>
      <c r="I191" s="85" t="str">
        <f t="shared" si="30"/>
        <v/>
      </c>
      <c r="J191" s="122"/>
      <c r="K191" s="122"/>
      <c r="L191" s="122"/>
      <c r="M191" s="89"/>
      <c r="O191" t="str">
        <f t="shared" si="31"/>
        <v/>
      </c>
      <c r="P191" t="str">
        <f t="shared" si="32"/>
        <v/>
      </c>
      <c r="Q191" t="str">
        <f t="shared" si="33"/>
        <v/>
      </c>
      <c r="R191" t="str">
        <f t="shared" si="34"/>
        <v/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>
      <c r="A192" s="85" t="str">
        <f>IF(C192="","",VLOOKUP('OPĆI DIO'!$C$3,'OPĆI DIO'!$L$6:$U$138,10,FALSE))</f>
        <v/>
      </c>
      <c r="B192" s="85" t="str">
        <f>IF(C192="","",VLOOKUP('OPĆI DIO'!$C$3,'OPĆI DIO'!$L$6:$U$138,9,FALSE))</f>
        <v/>
      </c>
      <c r="C192" s="90"/>
      <c r="D192" s="85" t="str">
        <f t="shared" si="27"/>
        <v/>
      </c>
      <c r="E192" s="90"/>
      <c r="F192" s="85" t="str">
        <f t="shared" si="28"/>
        <v/>
      </c>
      <c r="G192" s="123"/>
      <c r="H192" s="85" t="str">
        <f t="shared" si="29"/>
        <v/>
      </c>
      <c r="I192" s="85" t="str">
        <f t="shared" si="30"/>
        <v/>
      </c>
      <c r="J192" s="122"/>
      <c r="K192" s="122"/>
      <c r="L192" s="122"/>
      <c r="M192" s="89"/>
      <c r="O192" t="str">
        <f t="shared" si="31"/>
        <v/>
      </c>
      <c r="P192" t="str">
        <f t="shared" si="32"/>
        <v/>
      </c>
      <c r="Q192" t="str">
        <f t="shared" si="33"/>
        <v/>
      </c>
      <c r="R192" t="str">
        <f t="shared" si="34"/>
        <v/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>
      <c r="A193" s="85" t="str">
        <f>IF(C193="","",VLOOKUP('OPĆI DIO'!$C$3,'OPĆI DIO'!$L$6:$U$138,10,FALSE))</f>
        <v/>
      </c>
      <c r="B193" s="85" t="str">
        <f>IF(C193="","",VLOOKUP('OPĆI DIO'!$C$3,'OPĆI DIO'!$L$6:$U$138,9,FALSE))</f>
        <v/>
      </c>
      <c r="C193" s="90"/>
      <c r="D193" s="85" t="str">
        <f t="shared" si="27"/>
        <v/>
      </c>
      <c r="E193" s="90"/>
      <c r="F193" s="85" t="str">
        <f t="shared" si="28"/>
        <v/>
      </c>
      <c r="G193" s="123"/>
      <c r="H193" s="85" t="str">
        <f t="shared" si="29"/>
        <v/>
      </c>
      <c r="I193" s="85" t="str">
        <f t="shared" si="30"/>
        <v/>
      </c>
      <c r="J193" s="122"/>
      <c r="K193" s="122"/>
      <c r="L193" s="122"/>
      <c r="M193" s="89"/>
      <c r="O193" t="str">
        <f t="shared" si="31"/>
        <v/>
      </c>
      <c r="P193" t="str">
        <f t="shared" si="32"/>
        <v/>
      </c>
      <c r="Q193" t="str">
        <f t="shared" si="33"/>
        <v/>
      </c>
      <c r="R193" t="str">
        <f t="shared" si="34"/>
        <v/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>
      <c r="A194" s="85" t="str">
        <f>IF(C194="","",VLOOKUP('OPĆI DIO'!$C$3,'OPĆI DIO'!$L$6:$U$138,10,FALSE))</f>
        <v/>
      </c>
      <c r="B194" s="85" t="str">
        <f>IF(C194="","",VLOOKUP('OPĆI DIO'!$C$3,'OPĆI DIO'!$L$6:$U$138,9,FALSE))</f>
        <v/>
      </c>
      <c r="C194" s="90"/>
      <c r="D194" s="85" t="str">
        <f t="shared" si="27"/>
        <v/>
      </c>
      <c r="E194" s="90"/>
      <c r="F194" s="85" t="str">
        <f t="shared" si="28"/>
        <v/>
      </c>
      <c r="G194" s="123"/>
      <c r="H194" s="85" t="str">
        <f t="shared" si="29"/>
        <v/>
      </c>
      <c r="I194" s="85" t="str">
        <f t="shared" si="30"/>
        <v/>
      </c>
      <c r="J194" s="122"/>
      <c r="K194" s="122"/>
      <c r="L194" s="122"/>
      <c r="M194" s="89"/>
      <c r="O194" t="str">
        <f t="shared" si="31"/>
        <v/>
      </c>
      <c r="P194" t="str">
        <f t="shared" si="32"/>
        <v/>
      </c>
      <c r="Q194" t="str">
        <f t="shared" si="33"/>
        <v/>
      </c>
      <c r="R194" t="str">
        <f t="shared" si="34"/>
        <v/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>
      <c r="A195" s="85" t="str">
        <f>IF(C195="","",VLOOKUP('OPĆI DIO'!$C$3,'OPĆI DIO'!$L$6:$U$138,10,FALSE))</f>
        <v/>
      </c>
      <c r="B195" s="85" t="str">
        <f>IF(C195="","",VLOOKUP('OPĆI DIO'!$C$3,'OPĆI DIO'!$L$6:$U$138,9,FALSE))</f>
        <v/>
      </c>
      <c r="C195" s="90"/>
      <c r="D195" s="85" t="str">
        <f t="shared" ref="D195:D258" si="35">IFERROR(VLOOKUP(C195,$S$6:$T$24,2,FALSE),"")</f>
        <v/>
      </c>
      <c r="E195" s="90"/>
      <c r="F195" s="85" t="str">
        <f t="shared" si="28"/>
        <v/>
      </c>
      <c r="G195" s="123"/>
      <c r="H195" s="85" t="str">
        <f t="shared" si="29"/>
        <v/>
      </c>
      <c r="I195" s="85" t="str">
        <f t="shared" si="30"/>
        <v/>
      </c>
      <c r="J195" s="122"/>
      <c r="K195" s="122"/>
      <c r="L195" s="122"/>
      <c r="M195" s="89"/>
      <c r="O195" t="str">
        <f t="shared" si="31"/>
        <v/>
      </c>
      <c r="P195" t="str">
        <f t="shared" si="32"/>
        <v/>
      </c>
      <c r="Q195" t="str">
        <f t="shared" si="33"/>
        <v/>
      </c>
      <c r="R195" t="str">
        <f t="shared" si="34"/>
        <v/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>
      <c r="A196" s="85" t="str">
        <f>IF(C196="","",VLOOKUP('OPĆI DIO'!$C$3,'OPĆI DIO'!$L$6:$U$138,10,FALSE))</f>
        <v/>
      </c>
      <c r="B196" s="85" t="str">
        <f>IF(C196="","",VLOOKUP('OPĆI DIO'!$C$3,'OPĆI DIO'!$L$6:$U$138,9,FALSE))</f>
        <v/>
      </c>
      <c r="C196" s="90"/>
      <c r="D196" s="85" t="str">
        <f t="shared" si="35"/>
        <v/>
      </c>
      <c r="E196" s="90"/>
      <c r="F196" s="85" t="str">
        <f t="shared" ref="F196:F259" si="36">IFERROR(VLOOKUP(E196,$V$5:$X$129,2,FALSE),"")</f>
        <v/>
      </c>
      <c r="G196" s="123"/>
      <c r="H196" s="85" t="str">
        <f t="shared" ref="H196:H259" si="37">IFERROR(VLOOKUP(G196,$AB$6:$AC$327,2,FALSE),"")</f>
        <v/>
      </c>
      <c r="I196" s="85" t="str">
        <f t="shared" ref="I196:I259" si="38">IFERROR(VLOOKUP(G196,$AB$6:$AF$327,3,FALSE),"")</f>
        <v/>
      </c>
      <c r="J196" s="122"/>
      <c r="K196" s="122"/>
      <c r="L196" s="122"/>
      <c r="M196" s="89"/>
      <c r="O196" t="str">
        <f t="shared" ref="O196:O259" si="39">LEFT(E196,3)</f>
        <v/>
      </c>
      <c r="P196" t="str">
        <f t="shared" ref="P196:P259" si="40">LEFT(E196,2)</f>
        <v/>
      </c>
      <c r="Q196" t="str">
        <f t="shared" ref="Q196:Q259" si="41">LEFT(C196,3)</f>
        <v/>
      </c>
      <c r="R196" t="str">
        <f t="shared" ref="R196:R259" si="42">MID(I196,2,2)</f>
        <v/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>
      <c r="A197" s="85" t="str">
        <f>IF(C197="","",VLOOKUP('OPĆI DIO'!$C$3,'OPĆI DIO'!$L$6:$U$138,10,FALSE))</f>
        <v/>
      </c>
      <c r="B197" s="85" t="str">
        <f>IF(C197="","",VLOOKUP('OPĆI DIO'!$C$3,'OPĆI DIO'!$L$6:$U$138,9,FALSE))</f>
        <v/>
      </c>
      <c r="C197" s="90"/>
      <c r="D197" s="85" t="str">
        <f t="shared" si="35"/>
        <v/>
      </c>
      <c r="E197" s="90"/>
      <c r="F197" s="85" t="str">
        <f t="shared" si="36"/>
        <v/>
      </c>
      <c r="G197" s="123"/>
      <c r="H197" s="85" t="str">
        <f t="shared" si="37"/>
        <v/>
      </c>
      <c r="I197" s="85" t="str">
        <f t="shared" si="38"/>
        <v/>
      </c>
      <c r="J197" s="122"/>
      <c r="K197" s="122"/>
      <c r="L197" s="122"/>
      <c r="M197" s="89"/>
      <c r="O197" t="str">
        <f t="shared" si="39"/>
        <v/>
      </c>
      <c r="P197" t="str">
        <f t="shared" si="40"/>
        <v/>
      </c>
      <c r="Q197" t="str">
        <f t="shared" si="41"/>
        <v/>
      </c>
      <c r="R197" t="str">
        <f t="shared" si="42"/>
        <v/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/>
      </c>
      <c r="B198" s="85" t="str">
        <f>IF(C198="","",VLOOKUP('OPĆI DIO'!$C$3,'OPĆI DIO'!$L$6:$U$138,9,FALSE))</f>
        <v/>
      </c>
      <c r="C198" s="90"/>
      <c r="D198" s="85" t="str">
        <f t="shared" si="35"/>
        <v/>
      </c>
      <c r="E198" s="90"/>
      <c r="F198" s="85" t="str">
        <f t="shared" si="36"/>
        <v/>
      </c>
      <c r="G198" s="123"/>
      <c r="H198" s="85" t="str">
        <f t="shared" si="37"/>
        <v/>
      </c>
      <c r="I198" s="85" t="str">
        <f t="shared" si="38"/>
        <v/>
      </c>
      <c r="J198" s="122"/>
      <c r="K198" s="122"/>
      <c r="L198" s="122"/>
      <c r="M198" s="89"/>
      <c r="O198" t="str">
        <f t="shared" si="39"/>
        <v/>
      </c>
      <c r="P198" t="str">
        <f t="shared" si="40"/>
        <v/>
      </c>
      <c r="Q198" t="str">
        <f t="shared" si="41"/>
        <v/>
      </c>
      <c r="R198" t="str">
        <f t="shared" si="42"/>
        <v/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/>
      </c>
      <c r="B199" s="85" t="str">
        <f>IF(C199="","",VLOOKUP('OPĆI DIO'!$C$3,'OPĆI DIO'!$L$6:$U$138,9,FALSE))</f>
        <v/>
      </c>
      <c r="C199" s="90"/>
      <c r="D199" s="85" t="str">
        <f t="shared" si="35"/>
        <v/>
      </c>
      <c r="E199" s="90"/>
      <c r="F199" s="85" t="str">
        <f t="shared" si="36"/>
        <v/>
      </c>
      <c r="G199" s="123"/>
      <c r="H199" s="85" t="str">
        <f t="shared" si="37"/>
        <v/>
      </c>
      <c r="I199" s="85" t="str">
        <f t="shared" si="38"/>
        <v/>
      </c>
      <c r="J199" s="122"/>
      <c r="K199" s="122"/>
      <c r="L199" s="122"/>
      <c r="M199" s="89"/>
      <c r="O199" t="str">
        <f t="shared" si="39"/>
        <v/>
      </c>
      <c r="P199" t="str">
        <f t="shared" si="40"/>
        <v/>
      </c>
      <c r="Q199" t="str">
        <f t="shared" si="41"/>
        <v/>
      </c>
      <c r="R199" t="str">
        <f t="shared" si="42"/>
        <v/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>
      <c r="A200" s="85" t="str">
        <f>IF(C200="","",VLOOKUP('OPĆI DIO'!$C$3,'OPĆI DIO'!$L$6:$U$138,10,FALSE))</f>
        <v/>
      </c>
      <c r="B200" s="85" t="str">
        <f>IF(C200="","",VLOOKUP('OPĆI DIO'!$C$3,'OPĆI DIO'!$L$6:$U$138,9,FALSE))</f>
        <v/>
      </c>
      <c r="C200" s="90"/>
      <c r="D200" s="85" t="str">
        <f t="shared" si="35"/>
        <v/>
      </c>
      <c r="E200" s="90"/>
      <c r="F200" s="85" t="str">
        <f t="shared" si="36"/>
        <v/>
      </c>
      <c r="G200" s="123"/>
      <c r="H200" s="85" t="str">
        <f t="shared" si="37"/>
        <v/>
      </c>
      <c r="I200" s="85" t="str">
        <f t="shared" si="38"/>
        <v/>
      </c>
      <c r="J200" s="122"/>
      <c r="K200" s="122"/>
      <c r="L200" s="122"/>
      <c r="M200" s="89"/>
      <c r="O200" t="str">
        <f t="shared" si="39"/>
        <v/>
      </c>
      <c r="P200" t="str">
        <f t="shared" si="40"/>
        <v/>
      </c>
      <c r="Q200" t="str">
        <f t="shared" si="41"/>
        <v/>
      </c>
      <c r="R200" t="str">
        <f t="shared" si="42"/>
        <v/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>
      <c r="A201" s="85" t="str">
        <f>IF(C201="","",VLOOKUP('OPĆI DIO'!$C$3,'OPĆI DIO'!$L$6:$U$138,10,FALSE))</f>
        <v/>
      </c>
      <c r="B201" s="85" t="str">
        <f>IF(C201="","",VLOOKUP('OPĆI DIO'!$C$3,'OPĆI DIO'!$L$6:$U$138,9,FALSE))</f>
        <v/>
      </c>
      <c r="C201" s="90"/>
      <c r="D201" s="85" t="str">
        <f t="shared" si="35"/>
        <v/>
      </c>
      <c r="E201" s="90"/>
      <c r="F201" s="85" t="str">
        <f t="shared" si="36"/>
        <v/>
      </c>
      <c r="G201" s="123"/>
      <c r="H201" s="85" t="str">
        <f t="shared" si="37"/>
        <v/>
      </c>
      <c r="I201" s="85" t="str">
        <f t="shared" si="38"/>
        <v/>
      </c>
      <c r="J201" s="122"/>
      <c r="K201" s="122"/>
      <c r="L201" s="122"/>
      <c r="M201" s="8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>
      <c r="A202" s="85" t="str">
        <f>IF(C202="","",VLOOKUP('OPĆI DIO'!$C$3,'OPĆI DIO'!$L$6:$U$138,10,FALSE))</f>
        <v/>
      </c>
      <c r="B202" s="85" t="str">
        <f>IF(C202="","",VLOOKUP('OPĆI DIO'!$C$3,'OPĆI DIO'!$L$6:$U$138,9,FALSE))</f>
        <v/>
      </c>
      <c r="C202" s="90"/>
      <c r="D202" s="85" t="str">
        <f t="shared" si="35"/>
        <v/>
      </c>
      <c r="E202" s="90"/>
      <c r="F202" s="85" t="str">
        <f t="shared" si="36"/>
        <v/>
      </c>
      <c r="G202" s="123"/>
      <c r="H202" s="85" t="str">
        <f t="shared" si="37"/>
        <v/>
      </c>
      <c r="I202" s="85" t="str">
        <f t="shared" si="38"/>
        <v/>
      </c>
      <c r="J202" s="122"/>
      <c r="K202" s="122"/>
      <c r="L202" s="122"/>
      <c r="M202" s="8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>
      <c r="A203" s="85" t="str">
        <f>IF(C203="","",VLOOKUP('OPĆI DIO'!$C$3,'OPĆI DIO'!$L$6:$U$138,10,FALSE))</f>
        <v/>
      </c>
      <c r="B203" s="85" t="str">
        <f>IF(C203="","",VLOOKUP('OPĆI DIO'!$C$3,'OPĆI DIO'!$L$6:$U$138,9,FALSE))</f>
        <v/>
      </c>
      <c r="C203" s="90"/>
      <c r="D203" s="85" t="str">
        <f t="shared" si="35"/>
        <v/>
      </c>
      <c r="E203" s="90"/>
      <c r="F203" s="85" t="str">
        <f t="shared" si="36"/>
        <v/>
      </c>
      <c r="G203" s="123"/>
      <c r="H203" s="85" t="str">
        <f t="shared" si="37"/>
        <v/>
      </c>
      <c r="I203" s="85" t="str">
        <f t="shared" si="38"/>
        <v/>
      </c>
      <c r="J203" s="122"/>
      <c r="K203" s="122"/>
      <c r="L203" s="122"/>
      <c r="M203" s="8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>
      <c r="A204" s="85" t="str">
        <f>IF(C204="","",VLOOKUP('OPĆI DIO'!$C$3,'OPĆI DIO'!$L$6:$U$138,10,FALSE))</f>
        <v/>
      </c>
      <c r="B204" s="85" t="str">
        <f>IF(C204="","",VLOOKUP('OPĆI DIO'!$C$3,'OPĆI DIO'!$L$6:$U$138,9,FALSE))</f>
        <v/>
      </c>
      <c r="C204" s="90"/>
      <c r="D204" s="85" t="str">
        <f t="shared" si="35"/>
        <v/>
      </c>
      <c r="E204" s="90"/>
      <c r="F204" s="85" t="str">
        <f t="shared" si="36"/>
        <v/>
      </c>
      <c r="G204" s="123"/>
      <c r="H204" s="85" t="str">
        <f t="shared" si="37"/>
        <v/>
      </c>
      <c r="I204" s="85" t="str">
        <f t="shared" si="38"/>
        <v/>
      </c>
      <c r="J204" s="122"/>
      <c r="K204" s="122"/>
      <c r="L204" s="122"/>
      <c r="M204" s="8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>
      <c r="A205" s="85" t="str">
        <f>IF(C205="","",VLOOKUP('OPĆI DIO'!$C$3,'OPĆI DIO'!$L$6:$U$138,10,FALSE))</f>
        <v/>
      </c>
      <c r="B205" s="85" t="str">
        <f>IF(C205="","",VLOOKUP('OPĆI DIO'!$C$3,'OPĆI DIO'!$L$6:$U$138,9,FALSE))</f>
        <v/>
      </c>
      <c r="C205" s="90"/>
      <c r="D205" s="85" t="str">
        <f t="shared" si="35"/>
        <v/>
      </c>
      <c r="E205" s="90"/>
      <c r="F205" s="85" t="str">
        <f t="shared" si="36"/>
        <v/>
      </c>
      <c r="G205" s="123"/>
      <c r="H205" s="85" t="str">
        <f t="shared" si="37"/>
        <v/>
      </c>
      <c r="I205" s="85" t="str">
        <f t="shared" si="38"/>
        <v/>
      </c>
      <c r="J205" s="122"/>
      <c r="K205" s="122"/>
      <c r="L205" s="122"/>
      <c r="M205" s="8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>
      <c r="A206" s="85" t="str">
        <f>IF(C206="","",VLOOKUP('OPĆI DIO'!$C$3,'OPĆI DIO'!$L$6:$U$138,10,FALSE))</f>
        <v/>
      </c>
      <c r="B206" s="85" t="str">
        <f>IF(C206="","",VLOOKUP('OPĆI DIO'!$C$3,'OPĆI DIO'!$L$6:$U$138,9,FALSE))</f>
        <v/>
      </c>
      <c r="C206" s="90"/>
      <c r="D206" s="85" t="str">
        <f t="shared" si="35"/>
        <v/>
      </c>
      <c r="E206" s="90"/>
      <c r="F206" s="85" t="str">
        <f t="shared" si="36"/>
        <v/>
      </c>
      <c r="G206" s="123"/>
      <c r="H206" s="85" t="str">
        <f t="shared" si="37"/>
        <v/>
      </c>
      <c r="I206" s="85" t="str">
        <f t="shared" si="38"/>
        <v/>
      </c>
      <c r="J206" s="122"/>
      <c r="K206" s="122"/>
      <c r="L206" s="122"/>
      <c r="M206" s="8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>
      <c r="A207" s="85" t="str">
        <f>IF(C207="","",VLOOKUP('OPĆI DIO'!$C$3,'OPĆI DIO'!$L$6:$U$138,10,FALSE))</f>
        <v/>
      </c>
      <c r="B207" s="85" t="str">
        <f>IF(C207="","",VLOOKUP('OPĆI DIO'!$C$3,'OPĆI DIO'!$L$6:$U$138,9,FALSE))</f>
        <v/>
      </c>
      <c r="C207" s="90"/>
      <c r="D207" s="85" t="str">
        <f t="shared" si="35"/>
        <v/>
      </c>
      <c r="E207" s="90"/>
      <c r="F207" s="85" t="str">
        <f t="shared" si="36"/>
        <v/>
      </c>
      <c r="G207" s="123"/>
      <c r="H207" s="85" t="str">
        <f t="shared" si="37"/>
        <v/>
      </c>
      <c r="I207" s="85" t="str">
        <f t="shared" si="38"/>
        <v/>
      </c>
      <c r="J207" s="122"/>
      <c r="K207" s="122"/>
      <c r="L207" s="122"/>
      <c r="M207" s="8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>
      <c r="A208" s="85" t="str">
        <f>IF(C208="","",VLOOKUP('OPĆI DIO'!$C$3,'OPĆI DIO'!$L$6:$U$138,10,FALSE))</f>
        <v/>
      </c>
      <c r="B208" s="85" t="str">
        <f>IF(C208="","",VLOOKUP('OPĆI DIO'!$C$3,'OPĆI DIO'!$L$6:$U$138,9,FALSE))</f>
        <v/>
      </c>
      <c r="C208" s="90"/>
      <c r="D208" s="85" t="str">
        <f t="shared" si="35"/>
        <v/>
      </c>
      <c r="E208" s="90"/>
      <c r="F208" s="85" t="str">
        <f t="shared" si="36"/>
        <v/>
      </c>
      <c r="G208" s="123"/>
      <c r="H208" s="85" t="str">
        <f t="shared" si="37"/>
        <v/>
      </c>
      <c r="I208" s="85" t="str">
        <f t="shared" si="38"/>
        <v/>
      </c>
      <c r="J208" s="122"/>
      <c r="K208" s="122"/>
      <c r="L208" s="122"/>
      <c r="M208" s="8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>
      <c r="A209" s="85" t="str">
        <f>IF(C209="","",VLOOKUP('OPĆI DIO'!$C$3,'OPĆI DIO'!$L$6:$U$138,10,FALSE))</f>
        <v/>
      </c>
      <c r="B209" s="85" t="str">
        <f>IF(C209="","",VLOOKUP('OPĆI DIO'!$C$3,'OPĆI DIO'!$L$6:$U$138,9,FALSE))</f>
        <v/>
      </c>
      <c r="C209" s="90"/>
      <c r="D209" s="85" t="str">
        <f t="shared" si="35"/>
        <v/>
      </c>
      <c r="E209" s="90"/>
      <c r="F209" s="85" t="str">
        <f t="shared" si="36"/>
        <v/>
      </c>
      <c r="G209" s="123"/>
      <c r="H209" s="85" t="str">
        <f t="shared" si="37"/>
        <v/>
      </c>
      <c r="I209" s="85" t="str">
        <f t="shared" si="38"/>
        <v/>
      </c>
      <c r="J209" s="122"/>
      <c r="K209" s="122"/>
      <c r="L209" s="122"/>
      <c r="M209" s="8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>
      <c r="A210" s="85" t="str">
        <f>IF(C210="","",VLOOKUP('OPĆI DIO'!$C$3,'OPĆI DIO'!$L$6:$U$138,10,FALSE))</f>
        <v/>
      </c>
      <c r="B210" s="85" t="str">
        <f>IF(C210="","",VLOOKUP('OPĆI DIO'!$C$3,'OPĆI DIO'!$L$6:$U$138,9,FALSE))</f>
        <v/>
      </c>
      <c r="C210" s="90"/>
      <c r="D210" s="85" t="str">
        <f t="shared" si="35"/>
        <v/>
      </c>
      <c r="E210" s="90"/>
      <c r="F210" s="85" t="str">
        <f t="shared" si="36"/>
        <v/>
      </c>
      <c r="G210" s="123"/>
      <c r="H210" s="85" t="str">
        <f t="shared" si="37"/>
        <v/>
      </c>
      <c r="I210" s="85" t="str">
        <f t="shared" si="38"/>
        <v/>
      </c>
      <c r="J210" s="122"/>
      <c r="K210" s="122"/>
      <c r="L210" s="122"/>
      <c r="M210" s="8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>
      <c r="A211" s="85" t="str">
        <f>IF(C211="","",VLOOKUP('OPĆI DIO'!$C$3,'OPĆI DIO'!$L$6:$U$138,10,FALSE))</f>
        <v/>
      </c>
      <c r="B211" s="85" t="str">
        <f>IF(C211="","",VLOOKUP('OPĆI DIO'!$C$3,'OPĆI DIO'!$L$6:$U$138,9,FALSE))</f>
        <v/>
      </c>
      <c r="C211" s="90"/>
      <c r="D211" s="85" t="str">
        <f t="shared" si="35"/>
        <v/>
      </c>
      <c r="E211" s="90"/>
      <c r="F211" s="85" t="str">
        <f t="shared" si="36"/>
        <v/>
      </c>
      <c r="G211" s="123"/>
      <c r="H211" s="85" t="str">
        <f t="shared" si="37"/>
        <v/>
      </c>
      <c r="I211" s="85" t="str">
        <f t="shared" si="38"/>
        <v/>
      </c>
      <c r="J211" s="122"/>
      <c r="K211" s="122"/>
      <c r="L211" s="122"/>
      <c r="M211" s="8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>
      <c r="A212" s="85" t="str">
        <f>IF(C212="","",VLOOKUP('OPĆI DIO'!$C$3,'OPĆI DIO'!$L$6:$U$138,10,FALSE))</f>
        <v/>
      </c>
      <c r="B212" s="85" t="str">
        <f>IF(C212="","",VLOOKUP('OPĆI DIO'!$C$3,'OPĆI DIO'!$L$6:$U$138,9,FALSE))</f>
        <v/>
      </c>
      <c r="C212" s="90"/>
      <c r="D212" s="85" t="str">
        <f t="shared" si="35"/>
        <v/>
      </c>
      <c r="E212" s="90"/>
      <c r="F212" s="85" t="str">
        <f t="shared" si="36"/>
        <v/>
      </c>
      <c r="G212" s="123"/>
      <c r="H212" s="85" t="str">
        <f t="shared" si="37"/>
        <v/>
      </c>
      <c r="I212" s="85" t="str">
        <f t="shared" si="38"/>
        <v/>
      </c>
      <c r="J212" s="122"/>
      <c r="K212" s="122"/>
      <c r="L212" s="122"/>
      <c r="M212" s="8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>
      <c r="A213" s="85" t="str">
        <f>IF(C213="","",VLOOKUP('OPĆI DIO'!$C$3,'OPĆI DIO'!$L$6:$U$138,10,FALSE))</f>
        <v/>
      </c>
      <c r="B213" s="85" t="str">
        <f>IF(C213="","",VLOOKUP('OPĆI DIO'!$C$3,'OPĆI DIO'!$L$6:$U$138,9,FALSE))</f>
        <v/>
      </c>
      <c r="C213" s="90"/>
      <c r="D213" s="85" t="str">
        <f t="shared" si="35"/>
        <v/>
      </c>
      <c r="E213" s="90"/>
      <c r="F213" s="85" t="str">
        <f t="shared" si="36"/>
        <v/>
      </c>
      <c r="G213" s="123"/>
      <c r="H213" s="85" t="str">
        <f t="shared" si="37"/>
        <v/>
      </c>
      <c r="I213" s="85" t="str">
        <f t="shared" si="38"/>
        <v/>
      </c>
      <c r="J213" s="122"/>
      <c r="K213" s="122"/>
      <c r="L213" s="122"/>
      <c r="M213" s="8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>
      <c r="A214" s="85" t="str">
        <f>IF(C214="","",VLOOKUP('OPĆI DIO'!$C$3,'OPĆI DIO'!$L$6:$U$138,10,FALSE))</f>
        <v/>
      </c>
      <c r="B214" s="85" t="str">
        <f>IF(C214="","",VLOOKUP('OPĆI DIO'!$C$3,'OPĆI DIO'!$L$6:$U$138,9,FALSE))</f>
        <v/>
      </c>
      <c r="C214" s="90"/>
      <c r="D214" s="85" t="str">
        <f t="shared" si="35"/>
        <v/>
      </c>
      <c r="E214" s="90"/>
      <c r="F214" s="85" t="str">
        <f t="shared" si="36"/>
        <v/>
      </c>
      <c r="G214" s="123"/>
      <c r="H214" s="85" t="str">
        <f t="shared" si="37"/>
        <v/>
      </c>
      <c r="I214" s="85" t="str">
        <f t="shared" si="38"/>
        <v/>
      </c>
      <c r="J214" s="122"/>
      <c r="K214" s="122"/>
      <c r="L214" s="122"/>
      <c r="M214" s="8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>
      <c r="A215" s="85" t="str">
        <f>IF(C215="","",VLOOKUP('OPĆI DIO'!$C$3,'OPĆI DIO'!$L$6:$U$138,10,FALSE))</f>
        <v/>
      </c>
      <c r="B215" s="85" t="str">
        <f>IF(C215="","",VLOOKUP('OPĆI DIO'!$C$3,'OPĆI DIO'!$L$6:$U$138,9,FALSE))</f>
        <v/>
      </c>
      <c r="C215" s="90"/>
      <c r="D215" s="85" t="str">
        <f t="shared" si="35"/>
        <v/>
      </c>
      <c r="E215" s="90"/>
      <c r="F215" s="85" t="str">
        <f t="shared" si="36"/>
        <v/>
      </c>
      <c r="G215" s="123"/>
      <c r="H215" s="85" t="str">
        <f t="shared" si="37"/>
        <v/>
      </c>
      <c r="I215" s="85" t="str">
        <f t="shared" si="38"/>
        <v/>
      </c>
      <c r="J215" s="122"/>
      <c r="K215" s="122"/>
      <c r="L215" s="122"/>
      <c r="M215" s="8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>
      <c r="A216" s="85" t="str">
        <f>IF(C216="","",VLOOKUP('OPĆI DIO'!$C$3,'OPĆI DIO'!$L$6:$U$138,10,FALSE))</f>
        <v/>
      </c>
      <c r="B216" s="85" t="str">
        <f>IF(C216="","",VLOOKUP('OPĆI DIO'!$C$3,'OPĆI DIO'!$L$6:$U$138,9,FALSE))</f>
        <v/>
      </c>
      <c r="C216" s="90"/>
      <c r="D216" s="85" t="str">
        <f t="shared" si="35"/>
        <v/>
      </c>
      <c r="E216" s="90"/>
      <c r="F216" s="85" t="str">
        <f t="shared" si="36"/>
        <v/>
      </c>
      <c r="G216" s="123"/>
      <c r="H216" s="85" t="str">
        <f t="shared" si="37"/>
        <v/>
      </c>
      <c r="I216" s="85" t="str">
        <f t="shared" si="38"/>
        <v/>
      </c>
      <c r="J216" s="122"/>
      <c r="K216" s="122"/>
      <c r="L216" s="122"/>
      <c r="M216" s="8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/>
      </c>
      <c r="B217" s="85" t="str">
        <f>IF(C217="","",VLOOKUP('OPĆI DIO'!$C$3,'OPĆI DIO'!$L$6:$U$138,9,FALSE))</f>
        <v/>
      </c>
      <c r="C217" s="90"/>
      <c r="D217" s="85" t="str">
        <f t="shared" si="35"/>
        <v/>
      </c>
      <c r="E217" s="90"/>
      <c r="F217" s="85" t="str">
        <f t="shared" si="36"/>
        <v/>
      </c>
      <c r="G217" s="123"/>
      <c r="H217" s="85" t="str">
        <f t="shared" si="37"/>
        <v/>
      </c>
      <c r="I217" s="85" t="str">
        <f t="shared" si="38"/>
        <v/>
      </c>
      <c r="J217" s="122"/>
      <c r="K217" s="122"/>
      <c r="L217" s="122"/>
      <c r="M217" s="8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>
      <c r="A218" s="85" t="str">
        <f>IF(C218="","",VLOOKUP('OPĆI DIO'!$C$3,'OPĆI DIO'!$L$6:$U$138,10,FALSE))</f>
        <v/>
      </c>
      <c r="B218" s="85" t="str">
        <f>IF(C218="","",VLOOKUP('OPĆI DIO'!$C$3,'OPĆI DIO'!$L$6:$U$138,9,FALSE))</f>
        <v/>
      </c>
      <c r="C218" s="90"/>
      <c r="D218" s="85" t="str">
        <f t="shared" si="35"/>
        <v/>
      </c>
      <c r="E218" s="90"/>
      <c r="F218" s="85" t="str">
        <f t="shared" si="36"/>
        <v/>
      </c>
      <c r="G218" s="123"/>
      <c r="H218" s="85" t="str">
        <f t="shared" si="37"/>
        <v/>
      </c>
      <c r="I218" s="85" t="str">
        <f t="shared" si="38"/>
        <v/>
      </c>
      <c r="J218" s="122"/>
      <c r="K218" s="122"/>
      <c r="L218" s="122"/>
      <c r="M218" s="8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>
      <c r="A219" s="85" t="str">
        <f>IF(C219="","",VLOOKUP('OPĆI DIO'!$C$3,'OPĆI DIO'!$L$6:$U$138,10,FALSE))</f>
        <v/>
      </c>
      <c r="B219" s="85" t="str">
        <f>IF(C219="","",VLOOKUP('OPĆI DIO'!$C$3,'OPĆI DIO'!$L$6:$U$138,9,FALSE))</f>
        <v/>
      </c>
      <c r="C219" s="90"/>
      <c r="D219" s="85" t="str">
        <f t="shared" si="35"/>
        <v/>
      </c>
      <c r="E219" s="90"/>
      <c r="F219" s="85" t="str">
        <f t="shared" si="36"/>
        <v/>
      </c>
      <c r="G219" s="123"/>
      <c r="H219" s="85" t="str">
        <f t="shared" si="37"/>
        <v/>
      </c>
      <c r="I219" s="85" t="str">
        <f t="shared" si="38"/>
        <v/>
      </c>
      <c r="J219" s="122"/>
      <c r="K219" s="122"/>
      <c r="L219" s="122"/>
      <c r="M219" s="8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>
      <c r="A220" s="85" t="str">
        <f>IF(C220="","",VLOOKUP('OPĆI DIO'!$C$3,'OPĆI DIO'!$L$6:$U$138,10,FALSE))</f>
        <v/>
      </c>
      <c r="B220" s="85" t="str">
        <f>IF(C220="","",VLOOKUP('OPĆI DIO'!$C$3,'OPĆI DIO'!$L$6:$U$138,9,FALSE))</f>
        <v/>
      </c>
      <c r="C220" s="90"/>
      <c r="D220" s="85" t="str">
        <f t="shared" si="35"/>
        <v/>
      </c>
      <c r="E220" s="90"/>
      <c r="F220" s="85" t="str">
        <f t="shared" si="36"/>
        <v/>
      </c>
      <c r="G220" s="123"/>
      <c r="H220" s="85" t="str">
        <f t="shared" si="37"/>
        <v/>
      </c>
      <c r="I220" s="85" t="str">
        <f t="shared" si="38"/>
        <v/>
      </c>
      <c r="J220" s="122"/>
      <c r="K220" s="122"/>
      <c r="L220" s="122"/>
      <c r="M220" s="8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>
      <c r="A221" s="85" t="str">
        <f>IF(C221="","",VLOOKUP('OPĆI DIO'!$C$3,'OPĆI DIO'!$L$6:$U$138,10,FALSE))</f>
        <v/>
      </c>
      <c r="B221" s="85" t="str">
        <f>IF(C221="","",VLOOKUP('OPĆI DIO'!$C$3,'OPĆI DIO'!$L$6:$U$138,9,FALSE))</f>
        <v/>
      </c>
      <c r="C221" s="90"/>
      <c r="D221" s="85" t="str">
        <f t="shared" si="35"/>
        <v/>
      </c>
      <c r="E221" s="90"/>
      <c r="F221" s="85" t="str">
        <f t="shared" si="36"/>
        <v/>
      </c>
      <c r="G221" s="123"/>
      <c r="H221" s="85" t="str">
        <f t="shared" si="37"/>
        <v/>
      </c>
      <c r="I221" s="85" t="str">
        <f t="shared" si="38"/>
        <v/>
      </c>
      <c r="J221" s="122"/>
      <c r="K221" s="122"/>
      <c r="L221" s="122"/>
      <c r="M221" s="8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>
      <c r="A222" s="85" t="str">
        <f>IF(C222="","",VLOOKUP('OPĆI DIO'!$C$3,'OPĆI DIO'!$L$6:$U$138,10,FALSE))</f>
        <v/>
      </c>
      <c r="B222" s="85" t="str">
        <f>IF(C222="","",VLOOKUP('OPĆI DIO'!$C$3,'OPĆI DIO'!$L$6:$U$138,9,FALSE))</f>
        <v/>
      </c>
      <c r="C222" s="90"/>
      <c r="D222" s="85" t="str">
        <f t="shared" si="35"/>
        <v/>
      </c>
      <c r="E222" s="90"/>
      <c r="F222" s="85" t="str">
        <f t="shared" si="36"/>
        <v/>
      </c>
      <c r="G222" s="123"/>
      <c r="H222" s="85" t="str">
        <f t="shared" si="37"/>
        <v/>
      </c>
      <c r="I222" s="85" t="str">
        <f t="shared" si="38"/>
        <v/>
      </c>
      <c r="J222" s="122"/>
      <c r="K222" s="122"/>
      <c r="L222" s="122"/>
      <c r="M222" s="8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>
      <c r="A223" s="85" t="str">
        <f>IF(C223="","",VLOOKUP('OPĆI DIO'!$C$3,'OPĆI DIO'!$L$6:$U$138,10,FALSE))</f>
        <v/>
      </c>
      <c r="B223" s="85" t="str">
        <f>IF(C223="","",VLOOKUP('OPĆI DIO'!$C$3,'OPĆI DIO'!$L$6:$U$138,9,FALSE))</f>
        <v/>
      </c>
      <c r="C223" s="90"/>
      <c r="D223" s="85" t="str">
        <f t="shared" si="35"/>
        <v/>
      </c>
      <c r="E223" s="90"/>
      <c r="F223" s="85" t="str">
        <f t="shared" si="36"/>
        <v/>
      </c>
      <c r="G223" s="123"/>
      <c r="H223" s="85" t="str">
        <f t="shared" si="37"/>
        <v/>
      </c>
      <c r="I223" s="85" t="str">
        <f t="shared" si="38"/>
        <v/>
      </c>
      <c r="J223" s="122"/>
      <c r="K223" s="122"/>
      <c r="L223" s="122"/>
      <c r="M223" s="8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>
      <c r="A224" s="85" t="str">
        <f>IF(C224="","",VLOOKUP('OPĆI DIO'!$C$3,'OPĆI DIO'!$L$6:$U$138,10,FALSE))</f>
        <v/>
      </c>
      <c r="B224" s="85" t="str">
        <f>IF(C224="","",VLOOKUP('OPĆI DIO'!$C$3,'OPĆI DIO'!$L$6:$U$138,9,FALSE))</f>
        <v/>
      </c>
      <c r="C224" s="90"/>
      <c r="D224" s="85" t="str">
        <f t="shared" si="35"/>
        <v/>
      </c>
      <c r="E224" s="90"/>
      <c r="F224" s="85" t="str">
        <f t="shared" si="36"/>
        <v/>
      </c>
      <c r="G224" s="123"/>
      <c r="H224" s="85" t="str">
        <f t="shared" si="37"/>
        <v/>
      </c>
      <c r="I224" s="85" t="str">
        <f t="shared" si="38"/>
        <v/>
      </c>
      <c r="J224" s="122"/>
      <c r="K224" s="122"/>
      <c r="L224" s="122"/>
      <c r="M224" s="8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>
      <c r="A225" s="85" t="str">
        <f>IF(C225="","",VLOOKUP('OPĆI DIO'!$C$3,'OPĆI DIO'!$L$6:$U$138,10,FALSE))</f>
        <v/>
      </c>
      <c r="B225" s="85" t="str">
        <f>IF(C225="","",VLOOKUP('OPĆI DIO'!$C$3,'OPĆI DIO'!$L$6:$U$138,9,FALSE))</f>
        <v/>
      </c>
      <c r="C225" s="90"/>
      <c r="D225" s="85" t="str">
        <f t="shared" si="35"/>
        <v/>
      </c>
      <c r="E225" s="90"/>
      <c r="F225" s="85" t="str">
        <f t="shared" si="36"/>
        <v/>
      </c>
      <c r="G225" s="123"/>
      <c r="H225" s="85" t="str">
        <f t="shared" si="37"/>
        <v/>
      </c>
      <c r="I225" s="85" t="str">
        <f t="shared" si="38"/>
        <v/>
      </c>
      <c r="J225" s="122"/>
      <c r="K225" s="122"/>
      <c r="L225" s="122"/>
      <c r="M225" s="8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>
      <c r="A226" s="85" t="str">
        <f>IF(C226="","",VLOOKUP('OPĆI DIO'!$C$3,'OPĆI DIO'!$L$6:$U$138,10,FALSE))</f>
        <v/>
      </c>
      <c r="B226" s="85" t="str">
        <f>IF(C226="","",VLOOKUP('OPĆI DIO'!$C$3,'OPĆI DIO'!$L$6:$U$138,9,FALSE))</f>
        <v/>
      </c>
      <c r="C226" s="90"/>
      <c r="D226" s="85" t="str">
        <f t="shared" si="35"/>
        <v/>
      </c>
      <c r="E226" s="90"/>
      <c r="F226" s="85" t="str">
        <f t="shared" si="36"/>
        <v/>
      </c>
      <c r="G226" s="123"/>
      <c r="H226" s="85" t="str">
        <f t="shared" si="37"/>
        <v/>
      </c>
      <c r="I226" s="85" t="str">
        <f t="shared" si="38"/>
        <v/>
      </c>
      <c r="J226" s="122"/>
      <c r="K226" s="122"/>
      <c r="L226" s="122"/>
      <c r="M226" s="8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>
      <c r="A227" s="85" t="str">
        <f>IF(C227="","",VLOOKUP('OPĆI DIO'!$C$3,'OPĆI DIO'!$L$6:$U$138,10,FALSE))</f>
        <v/>
      </c>
      <c r="B227" s="85" t="str">
        <f>IF(C227="","",VLOOKUP('OPĆI DIO'!$C$3,'OPĆI DIO'!$L$6:$U$138,9,FALSE))</f>
        <v/>
      </c>
      <c r="C227" s="90"/>
      <c r="D227" s="85" t="str">
        <f t="shared" si="35"/>
        <v/>
      </c>
      <c r="E227" s="90"/>
      <c r="F227" s="85" t="str">
        <f t="shared" si="36"/>
        <v/>
      </c>
      <c r="G227" s="123"/>
      <c r="H227" s="85" t="str">
        <f t="shared" si="37"/>
        <v/>
      </c>
      <c r="I227" s="85" t="str">
        <f t="shared" si="38"/>
        <v/>
      </c>
      <c r="J227" s="122"/>
      <c r="K227" s="122"/>
      <c r="L227" s="122"/>
      <c r="M227" s="8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>
      <c r="A228" s="85" t="str">
        <f>IF(C228="","",VLOOKUP('OPĆI DIO'!$C$3,'OPĆI DIO'!$L$6:$U$138,10,FALSE))</f>
        <v/>
      </c>
      <c r="B228" s="85" t="str">
        <f>IF(C228="","",VLOOKUP('OPĆI DIO'!$C$3,'OPĆI DIO'!$L$6:$U$138,9,FALSE))</f>
        <v/>
      </c>
      <c r="C228" s="90"/>
      <c r="D228" s="85" t="str">
        <f t="shared" si="35"/>
        <v/>
      </c>
      <c r="E228" s="90"/>
      <c r="F228" s="85" t="str">
        <f t="shared" si="36"/>
        <v/>
      </c>
      <c r="G228" s="123"/>
      <c r="H228" s="85" t="str">
        <f t="shared" si="37"/>
        <v/>
      </c>
      <c r="I228" s="85" t="str">
        <f t="shared" si="38"/>
        <v/>
      </c>
      <c r="J228" s="122"/>
      <c r="K228" s="122"/>
      <c r="L228" s="122"/>
      <c r="M228" s="8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>
      <c r="A229" s="85" t="str">
        <f>IF(C229="","",VLOOKUP('OPĆI DIO'!$C$3,'OPĆI DIO'!$L$6:$U$138,10,FALSE))</f>
        <v/>
      </c>
      <c r="B229" s="85" t="str">
        <f>IF(C229="","",VLOOKUP('OPĆI DIO'!$C$3,'OPĆI DIO'!$L$6:$U$138,9,FALSE))</f>
        <v/>
      </c>
      <c r="C229" s="90"/>
      <c r="D229" s="85" t="str">
        <f t="shared" si="35"/>
        <v/>
      </c>
      <c r="E229" s="90"/>
      <c r="F229" s="85" t="str">
        <f t="shared" si="36"/>
        <v/>
      </c>
      <c r="G229" s="123"/>
      <c r="H229" s="85" t="str">
        <f t="shared" si="37"/>
        <v/>
      </c>
      <c r="I229" s="85" t="str">
        <f t="shared" si="38"/>
        <v/>
      </c>
      <c r="J229" s="122"/>
      <c r="K229" s="122"/>
      <c r="L229" s="122"/>
      <c r="M229" s="8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>
      <c r="A230" s="85" t="str">
        <f>IF(C230="","",VLOOKUP('OPĆI DIO'!$C$3,'OPĆI DIO'!$L$6:$U$138,10,FALSE))</f>
        <v/>
      </c>
      <c r="B230" s="85" t="str">
        <f>IF(C230="","",VLOOKUP('OPĆI DIO'!$C$3,'OPĆI DIO'!$L$6:$U$138,9,FALSE))</f>
        <v/>
      </c>
      <c r="C230" s="90"/>
      <c r="D230" s="85" t="str">
        <f t="shared" si="35"/>
        <v/>
      </c>
      <c r="E230" s="90"/>
      <c r="F230" s="85" t="str">
        <f t="shared" si="36"/>
        <v/>
      </c>
      <c r="G230" s="123"/>
      <c r="H230" s="85" t="str">
        <f t="shared" si="37"/>
        <v/>
      </c>
      <c r="I230" s="85" t="str">
        <f t="shared" si="38"/>
        <v/>
      </c>
      <c r="J230" s="122"/>
      <c r="K230" s="122"/>
      <c r="L230" s="122"/>
      <c r="M230" s="8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>
      <c r="A231" s="85" t="str">
        <f>IF(C231="","",VLOOKUP('OPĆI DIO'!$C$3,'OPĆI DIO'!$L$6:$U$138,10,FALSE))</f>
        <v/>
      </c>
      <c r="B231" s="85" t="str">
        <f>IF(C231="","",VLOOKUP('OPĆI DIO'!$C$3,'OPĆI DIO'!$L$6:$U$138,9,FALSE))</f>
        <v/>
      </c>
      <c r="C231" s="90"/>
      <c r="D231" s="85" t="str">
        <f t="shared" si="35"/>
        <v/>
      </c>
      <c r="E231" s="90"/>
      <c r="F231" s="85" t="str">
        <f t="shared" si="36"/>
        <v/>
      </c>
      <c r="G231" s="123"/>
      <c r="H231" s="85" t="str">
        <f t="shared" si="37"/>
        <v/>
      </c>
      <c r="I231" s="85" t="str">
        <f t="shared" si="38"/>
        <v/>
      </c>
      <c r="J231" s="122"/>
      <c r="K231" s="122"/>
      <c r="L231" s="122"/>
      <c r="M231" s="8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>
      <c r="A232" s="85" t="str">
        <f>IF(C232="","",VLOOKUP('OPĆI DIO'!$C$3,'OPĆI DIO'!$L$6:$U$138,10,FALSE))</f>
        <v/>
      </c>
      <c r="B232" s="85" t="str">
        <f>IF(C232="","",VLOOKUP('OPĆI DIO'!$C$3,'OPĆI DIO'!$L$6:$U$138,9,FALSE))</f>
        <v/>
      </c>
      <c r="C232" s="90"/>
      <c r="D232" s="85" t="str">
        <f t="shared" si="35"/>
        <v/>
      </c>
      <c r="E232" s="90"/>
      <c r="F232" s="85" t="str">
        <f t="shared" si="36"/>
        <v/>
      </c>
      <c r="G232" s="123"/>
      <c r="H232" s="85" t="str">
        <f t="shared" si="37"/>
        <v/>
      </c>
      <c r="I232" s="85" t="str">
        <f t="shared" si="38"/>
        <v/>
      </c>
      <c r="J232" s="122"/>
      <c r="K232" s="122"/>
      <c r="L232" s="122"/>
      <c r="M232" s="8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>
      <c r="A233" s="85" t="str">
        <f>IF(C233="","",VLOOKUP('OPĆI DIO'!$C$3,'OPĆI DIO'!$L$6:$U$138,10,FALSE))</f>
        <v/>
      </c>
      <c r="B233" s="85" t="str">
        <f>IF(C233="","",VLOOKUP('OPĆI DIO'!$C$3,'OPĆI DIO'!$L$6:$U$138,9,FALSE))</f>
        <v/>
      </c>
      <c r="C233" s="90"/>
      <c r="D233" s="85" t="str">
        <f t="shared" si="35"/>
        <v/>
      </c>
      <c r="E233" s="90"/>
      <c r="F233" s="85" t="str">
        <f t="shared" si="36"/>
        <v/>
      </c>
      <c r="G233" s="123"/>
      <c r="H233" s="85" t="str">
        <f t="shared" si="37"/>
        <v/>
      </c>
      <c r="I233" s="85" t="str">
        <f t="shared" si="38"/>
        <v/>
      </c>
      <c r="J233" s="122"/>
      <c r="K233" s="122"/>
      <c r="L233" s="122"/>
      <c r="M233" s="8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>
      <c r="A234" s="85" t="str">
        <f>IF(C234="","",VLOOKUP('OPĆI DIO'!$C$3,'OPĆI DIO'!$L$6:$U$138,10,FALSE))</f>
        <v/>
      </c>
      <c r="B234" s="85" t="str">
        <f>IF(C234="","",VLOOKUP('OPĆI DIO'!$C$3,'OPĆI DIO'!$L$6:$U$138,9,FALSE))</f>
        <v/>
      </c>
      <c r="C234" s="90"/>
      <c r="D234" s="85" t="str">
        <f t="shared" si="35"/>
        <v/>
      </c>
      <c r="E234" s="90"/>
      <c r="F234" s="85" t="str">
        <f t="shared" si="36"/>
        <v/>
      </c>
      <c r="G234" s="123"/>
      <c r="H234" s="85" t="str">
        <f t="shared" si="37"/>
        <v/>
      </c>
      <c r="I234" s="85" t="str">
        <f t="shared" si="38"/>
        <v/>
      </c>
      <c r="J234" s="122"/>
      <c r="K234" s="122"/>
      <c r="L234" s="122"/>
      <c r="M234" s="8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>
      <c r="A235" s="85" t="str">
        <f>IF(C235="","",VLOOKUP('OPĆI DIO'!$C$3,'OPĆI DIO'!$L$6:$U$138,10,FALSE))</f>
        <v/>
      </c>
      <c r="B235" s="85" t="str">
        <f>IF(C235="","",VLOOKUP('OPĆI DIO'!$C$3,'OPĆI DIO'!$L$6:$U$138,9,FALSE))</f>
        <v/>
      </c>
      <c r="C235" s="90"/>
      <c r="D235" s="85" t="str">
        <f t="shared" si="35"/>
        <v/>
      </c>
      <c r="E235" s="90"/>
      <c r="F235" s="85" t="str">
        <f t="shared" si="36"/>
        <v/>
      </c>
      <c r="G235" s="123"/>
      <c r="H235" s="85" t="str">
        <f t="shared" si="37"/>
        <v/>
      </c>
      <c r="I235" s="85" t="str">
        <f t="shared" si="38"/>
        <v/>
      </c>
      <c r="J235" s="122"/>
      <c r="K235" s="122"/>
      <c r="L235" s="122"/>
      <c r="M235" s="8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>
      <c r="A236" s="85" t="str">
        <f>IF(C236="","",VLOOKUP('OPĆI DIO'!$C$3,'OPĆI DIO'!$L$6:$U$138,10,FALSE))</f>
        <v/>
      </c>
      <c r="B236" s="85" t="str">
        <f>IF(C236="","",VLOOKUP('OPĆI DIO'!$C$3,'OPĆI DIO'!$L$6:$U$138,9,FALSE))</f>
        <v/>
      </c>
      <c r="C236" s="90"/>
      <c r="D236" s="85" t="str">
        <f t="shared" si="35"/>
        <v/>
      </c>
      <c r="E236" s="90"/>
      <c r="F236" s="85" t="str">
        <f t="shared" si="36"/>
        <v/>
      </c>
      <c r="G236" s="123"/>
      <c r="H236" s="85" t="str">
        <f t="shared" si="37"/>
        <v/>
      </c>
      <c r="I236" s="85" t="str">
        <f t="shared" si="38"/>
        <v/>
      </c>
      <c r="J236" s="122"/>
      <c r="K236" s="122"/>
      <c r="L236" s="122"/>
      <c r="M236" s="8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>
      <c r="A237" s="85" t="str">
        <f>IF(C237="","",VLOOKUP('OPĆI DIO'!$C$3,'OPĆI DIO'!$L$6:$U$138,10,FALSE))</f>
        <v/>
      </c>
      <c r="B237" s="85" t="str">
        <f>IF(C237="","",VLOOKUP('OPĆI DIO'!$C$3,'OPĆI DIO'!$L$6:$U$138,9,FALSE))</f>
        <v/>
      </c>
      <c r="C237" s="90"/>
      <c r="D237" s="85" t="str">
        <f t="shared" si="35"/>
        <v/>
      </c>
      <c r="E237" s="90"/>
      <c r="F237" s="85" t="str">
        <f t="shared" si="36"/>
        <v/>
      </c>
      <c r="G237" s="123"/>
      <c r="H237" s="85" t="str">
        <f t="shared" si="37"/>
        <v/>
      </c>
      <c r="I237" s="85" t="str">
        <f t="shared" si="38"/>
        <v/>
      </c>
      <c r="J237" s="122"/>
      <c r="K237" s="122"/>
      <c r="L237" s="122"/>
      <c r="M237" s="8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>
      <c r="A238" s="85" t="str">
        <f>IF(C238="","",VLOOKUP('OPĆI DIO'!$C$3,'OPĆI DIO'!$L$6:$U$138,10,FALSE))</f>
        <v/>
      </c>
      <c r="B238" s="85" t="str">
        <f>IF(C238="","",VLOOKUP('OPĆI DIO'!$C$3,'OPĆI DIO'!$L$6:$U$138,9,FALSE))</f>
        <v/>
      </c>
      <c r="C238" s="90"/>
      <c r="D238" s="85" t="str">
        <f t="shared" si="35"/>
        <v/>
      </c>
      <c r="E238" s="90"/>
      <c r="F238" s="85" t="str">
        <f t="shared" si="36"/>
        <v/>
      </c>
      <c r="G238" s="123"/>
      <c r="H238" s="85" t="str">
        <f t="shared" si="37"/>
        <v/>
      </c>
      <c r="I238" s="85" t="str">
        <f t="shared" si="38"/>
        <v/>
      </c>
      <c r="J238" s="122"/>
      <c r="K238" s="122"/>
      <c r="L238" s="122"/>
      <c r="M238" s="8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/>
      </c>
      <c r="B239" s="85" t="str">
        <f>IF(C239="","",VLOOKUP('OPĆI DIO'!$C$3,'OPĆI DIO'!$L$6:$U$138,9,FALSE))</f>
        <v/>
      </c>
      <c r="C239" s="90"/>
      <c r="D239" s="85" t="str">
        <f t="shared" si="35"/>
        <v/>
      </c>
      <c r="E239" s="90"/>
      <c r="F239" s="85" t="str">
        <f t="shared" si="36"/>
        <v/>
      </c>
      <c r="G239" s="123"/>
      <c r="H239" s="85" t="str">
        <f t="shared" si="37"/>
        <v/>
      </c>
      <c r="I239" s="85" t="str">
        <f t="shared" si="38"/>
        <v/>
      </c>
      <c r="J239" s="122"/>
      <c r="K239" s="122"/>
      <c r="L239" s="122"/>
      <c r="M239" s="8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/>
      </c>
      <c r="B240" s="85" t="str">
        <f>IF(C240="","",VLOOKUP('OPĆI DIO'!$C$3,'OPĆI DIO'!$L$6:$U$138,9,FALSE))</f>
        <v/>
      </c>
      <c r="C240" s="90"/>
      <c r="D240" s="85" t="str">
        <f t="shared" si="35"/>
        <v/>
      </c>
      <c r="E240" s="90"/>
      <c r="F240" s="85" t="str">
        <f t="shared" si="36"/>
        <v/>
      </c>
      <c r="G240" s="123"/>
      <c r="H240" s="85" t="str">
        <f t="shared" si="37"/>
        <v/>
      </c>
      <c r="I240" s="85" t="str">
        <f t="shared" si="38"/>
        <v/>
      </c>
      <c r="J240" s="122"/>
      <c r="K240" s="122"/>
      <c r="L240" s="122"/>
      <c r="M240" s="8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/>
      </c>
      <c r="B241" s="85" t="str">
        <f>IF(C241="","",VLOOKUP('OPĆI DIO'!$C$3,'OPĆI DIO'!$L$6:$U$138,9,FALSE))</f>
        <v/>
      </c>
      <c r="C241" s="90"/>
      <c r="D241" s="85" t="str">
        <f t="shared" si="35"/>
        <v/>
      </c>
      <c r="E241" s="90"/>
      <c r="F241" s="85" t="str">
        <f t="shared" si="36"/>
        <v/>
      </c>
      <c r="G241" s="123"/>
      <c r="H241" s="85" t="str">
        <f t="shared" si="37"/>
        <v/>
      </c>
      <c r="I241" s="85" t="str">
        <f t="shared" si="38"/>
        <v/>
      </c>
      <c r="J241" s="122"/>
      <c r="K241" s="122"/>
      <c r="L241" s="122"/>
      <c r="M241" s="8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/>
      </c>
      <c r="B242" s="85" t="str">
        <f>IF(C242="","",VLOOKUP('OPĆI DIO'!$C$3,'OPĆI DIO'!$L$6:$U$138,9,FALSE))</f>
        <v/>
      </c>
      <c r="C242" s="90"/>
      <c r="D242" s="85" t="str">
        <f t="shared" si="35"/>
        <v/>
      </c>
      <c r="E242" s="90"/>
      <c r="F242" s="85" t="str">
        <f t="shared" si="36"/>
        <v/>
      </c>
      <c r="G242" s="123"/>
      <c r="H242" s="85" t="str">
        <f t="shared" si="37"/>
        <v/>
      </c>
      <c r="I242" s="85" t="str">
        <f t="shared" si="38"/>
        <v/>
      </c>
      <c r="J242" s="122"/>
      <c r="K242" s="122"/>
      <c r="L242" s="122"/>
      <c r="M242" s="8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/>
      </c>
      <c r="B243" s="85" t="str">
        <f>IF(C243="","",VLOOKUP('OPĆI DIO'!$C$3,'OPĆI DIO'!$L$6:$U$138,9,FALSE))</f>
        <v/>
      </c>
      <c r="C243" s="90"/>
      <c r="D243" s="85" t="str">
        <f t="shared" si="35"/>
        <v/>
      </c>
      <c r="E243" s="90"/>
      <c r="F243" s="85" t="str">
        <f t="shared" si="36"/>
        <v/>
      </c>
      <c r="G243" s="123"/>
      <c r="H243" s="85" t="str">
        <f t="shared" si="37"/>
        <v/>
      </c>
      <c r="I243" s="85" t="str">
        <f t="shared" si="38"/>
        <v/>
      </c>
      <c r="J243" s="122"/>
      <c r="K243" s="122"/>
      <c r="L243" s="122"/>
      <c r="M243" s="8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/>
      </c>
      <c r="B244" s="85" t="str">
        <f>IF(C244="","",VLOOKUP('OPĆI DIO'!$C$3,'OPĆI DIO'!$L$6:$U$138,9,FALSE))</f>
        <v/>
      </c>
      <c r="C244" s="90"/>
      <c r="D244" s="85" t="str">
        <f t="shared" si="35"/>
        <v/>
      </c>
      <c r="E244" s="90"/>
      <c r="F244" s="85" t="str">
        <f t="shared" si="36"/>
        <v/>
      </c>
      <c r="G244" s="123"/>
      <c r="H244" s="85" t="str">
        <f t="shared" si="37"/>
        <v/>
      </c>
      <c r="I244" s="85" t="str">
        <f t="shared" si="38"/>
        <v/>
      </c>
      <c r="J244" s="122"/>
      <c r="K244" s="122"/>
      <c r="L244" s="122"/>
      <c r="M244" s="8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/>
      </c>
      <c r="B245" s="85" t="str">
        <f>IF(C245="","",VLOOKUP('OPĆI DIO'!$C$3,'OPĆI DIO'!$L$6:$U$138,9,FALSE))</f>
        <v/>
      </c>
      <c r="C245" s="90"/>
      <c r="D245" s="85" t="str">
        <f t="shared" si="35"/>
        <v/>
      </c>
      <c r="E245" s="90"/>
      <c r="F245" s="85" t="str">
        <f t="shared" si="36"/>
        <v/>
      </c>
      <c r="G245" s="123"/>
      <c r="H245" s="85" t="str">
        <f t="shared" si="37"/>
        <v/>
      </c>
      <c r="I245" s="85" t="str">
        <f t="shared" si="38"/>
        <v/>
      </c>
      <c r="J245" s="122"/>
      <c r="K245" s="122"/>
      <c r="L245" s="122"/>
      <c r="M245" s="8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/>
      </c>
      <c r="B246" s="85" t="str">
        <f>IF(C246="","",VLOOKUP('OPĆI DIO'!$C$3,'OPĆI DIO'!$L$6:$U$138,9,FALSE))</f>
        <v/>
      </c>
      <c r="C246" s="90"/>
      <c r="D246" s="85" t="str">
        <f t="shared" si="35"/>
        <v/>
      </c>
      <c r="E246" s="90"/>
      <c r="F246" s="85" t="str">
        <f t="shared" si="36"/>
        <v/>
      </c>
      <c r="G246" s="123"/>
      <c r="H246" s="85" t="str">
        <f t="shared" si="37"/>
        <v/>
      </c>
      <c r="I246" s="85" t="str">
        <f t="shared" si="38"/>
        <v/>
      </c>
      <c r="J246" s="122"/>
      <c r="K246" s="122"/>
      <c r="L246" s="122"/>
      <c r="M246" s="8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>
      <c r="A247" s="85" t="str">
        <f>IF(C247="","",VLOOKUP('OPĆI DIO'!$C$3,'OPĆI DIO'!$L$6:$U$138,10,FALSE))</f>
        <v/>
      </c>
      <c r="B247" s="85" t="str">
        <f>IF(C247="","",VLOOKUP('OPĆI DIO'!$C$3,'OPĆI DIO'!$L$6:$U$138,9,FALSE))</f>
        <v/>
      </c>
      <c r="C247" s="90"/>
      <c r="D247" s="85" t="str">
        <f t="shared" si="35"/>
        <v/>
      </c>
      <c r="E247" s="90"/>
      <c r="F247" s="85" t="str">
        <f t="shared" si="36"/>
        <v/>
      </c>
      <c r="G247" s="123"/>
      <c r="H247" s="85" t="str">
        <f t="shared" si="37"/>
        <v/>
      </c>
      <c r="I247" s="85" t="str">
        <f t="shared" si="38"/>
        <v/>
      </c>
      <c r="J247" s="122"/>
      <c r="K247" s="122"/>
      <c r="L247" s="122"/>
      <c r="M247" s="8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>
      <c r="A248" s="85" t="str">
        <f>IF(C248="","",VLOOKUP('OPĆI DIO'!$C$3,'OPĆI DIO'!$L$6:$U$138,10,FALSE))</f>
        <v/>
      </c>
      <c r="B248" s="85" t="str">
        <f>IF(C248="","",VLOOKUP('OPĆI DIO'!$C$3,'OPĆI DIO'!$L$6:$U$138,9,FALSE))</f>
        <v/>
      </c>
      <c r="C248" s="90"/>
      <c r="D248" s="85" t="str">
        <f t="shared" si="35"/>
        <v/>
      </c>
      <c r="E248" s="90"/>
      <c r="F248" s="85" t="str">
        <f t="shared" si="36"/>
        <v/>
      </c>
      <c r="G248" s="123"/>
      <c r="H248" s="85" t="str">
        <f t="shared" si="37"/>
        <v/>
      </c>
      <c r="I248" s="85" t="str">
        <f t="shared" si="38"/>
        <v/>
      </c>
      <c r="J248" s="122"/>
      <c r="K248" s="122"/>
      <c r="L248" s="122"/>
      <c r="M248" s="8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>
      <c r="A249" s="85" t="str">
        <f>IF(C249="","",VLOOKUP('OPĆI DIO'!$C$3,'OPĆI DIO'!$L$6:$U$138,10,FALSE))</f>
        <v/>
      </c>
      <c r="B249" s="85" t="str">
        <f>IF(C249="","",VLOOKUP('OPĆI DIO'!$C$3,'OPĆI DIO'!$L$6:$U$138,9,FALSE))</f>
        <v/>
      </c>
      <c r="C249" s="90"/>
      <c r="D249" s="85" t="str">
        <f t="shared" si="35"/>
        <v/>
      </c>
      <c r="E249" s="90"/>
      <c r="F249" s="85" t="str">
        <f t="shared" si="36"/>
        <v/>
      </c>
      <c r="G249" s="123"/>
      <c r="H249" s="85" t="str">
        <f t="shared" si="37"/>
        <v/>
      </c>
      <c r="I249" s="85" t="str">
        <f t="shared" si="38"/>
        <v/>
      </c>
      <c r="J249" s="122"/>
      <c r="K249" s="122"/>
      <c r="L249" s="122"/>
      <c r="M249" s="8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>
      <c r="A250" s="85" t="str">
        <f>IF(C250="","",VLOOKUP('OPĆI DIO'!$C$3,'OPĆI DIO'!$L$6:$U$138,10,FALSE))</f>
        <v/>
      </c>
      <c r="B250" s="85" t="str">
        <f>IF(C250="","",VLOOKUP('OPĆI DIO'!$C$3,'OPĆI DIO'!$L$6:$U$138,9,FALSE))</f>
        <v/>
      </c>
      <c r="C250" s="90"/>
      <c r="D250" s="85" t="str">
        <f t="shared" si="35"/>
        <v/>
      </c>
      <c r="E250" s="90"/>
      <c r="F250" s="85" t="str">
        <f t="shared" si="36"/>
        <v/>
      </c>
      <c r="G250" s="123"/>
      <c r="H250" s="85" t="str">
        <f t="shared" si="37"/>
        <v/>
      </c>
      <c r="I250" s="85" t="str">
        <f t="shared" si="38"/>
        <v/>
      </c>
      <c r="J250" s="122"/>
      <c r="K250" s="122"/>
      <c r="L250" s="122"/>
      <c r="M250" s="8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>
      <c r="A251" s="85" t="str">
        <f>IF(C251="","",VLOOKUP('OPĆI DIO'!$C$3,'OPĆI DIO'!$L$6:$U$138,10,FALSE))</f>
        <v/>
      </c>
      <c r="B251" s="85" t="str">
        <f>IF(C251="","",VLOOKUP('OPĆI DIO'!$C$3,'OPĆI DIO'!$L$6:$U$138,9,FALSE))</f>
        <v/>
      </c>
      <c r="C251" s="90"/>
      <c r="D251" s="85" t="str">
        <f t="shared" si="35"/>
        <v/>
      </c>
      <c r="E251" s="90"/>
      <c r="F251" s="85" t="str">
        <f t="shared" si="36"/>
        <v/>
      </c>
      <c r="G251" s="123"/>
      <c r="H251" s="85" t="str">
        <f t="shared" si="37"/>
        <v/>
      </c>
      <c r="I251" s="85" t="str">
        <f t="shared" si="38"/>
        <v/>
      </c>
      <c r="J251" s="122"/>
      <c r="K251" s="122"/>
      <c r="L251" s="122"/>
      <c r="M251" s="8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>
      <c r="A252" s="85" t="str">
        <f>IF(C252="","",VLOOKUP('OPĆI DIO'!$C$3,'OPĆI DIO'!$L$6:$U$138,10,FALSE))</f>
        <v/>
      </c>
      <c r="B252" s="85" t="str">
        <f>IF(C252="","",VLOOKUP('OPĆI DIO'!$C$3,'OPĆI DIO'!$L$6:$U$138,9,FALSE))</f>
        <v/>
      </c>
      <c r="C252" s="90"/>
      <c r="D252" s="85" t="str">
        <f t="shared" si="35"/>
        <v/>
      </c>
      <c r="E252" s="90"/>
      <c r="F252" s="85" t="str">
        <f t="shared" si="36"/>
        <v/>
      </c>
      <c r="G252" s="123"/>
      <c r="H252" s="85" t="str">
        <f t="shared" si="37"/>
        <v/>
      </c>
      <c r="I252" s="85" t="str">
        <f t="shared" si="38"/>
        <v/>
      </c>
      <c r="J252" s="122"/>
      <c r="K252" s="122"/>
      <c r="L252" s="122"/>
      <c r="M252" s="8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>
      <c r="A253" s="85" t="str">
        <f>IF(C253="","",VLOOKUP('OPĆI DIO'!$C$3,'OPĆI DIO'!$L$6:$U$138,10,FALSE))</f>
        <v/>
      </c>
      <c r="B253" s="85" t="str">
        <f>IF(C253="","",VLOOKUP('OPĆI DIO'!$C$3,'OPĆI DIO'!$L$6:$U$138,9,FALSE))</f>
        <v/>
      </c>
      <c r="C253" s="90"/>
      <c r="D253" s="85" t="str">
        <f t="shared" si="35"/>
        <v/>
      </c>
      <c r="E253" s="90"/>
      <c r="F253" s="85" t="str">
        <f t="shared" si="36"/>
        <v/>
      </c>
      <c r="G253" s="123"/>
      <c r="H253" s="85" t="str">
        <f t="shared" si="37"/>
        <v/>
      </c>
      <c r="I253" s="85" t="str">
        <f t="shared" si="38"/>
        <v/>
      </c>
      <c r="J253" s="122"/>
      <c r="K253" s="122"/>
      <c r="L253" s="122"/>
      <c r="M253" s="8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>
      <c r="A254" s="85" t="str">
        <f>IF(C254="","",VLOOKUP('OPĆI DIO'!$C$3,'OPĆI DIO'!$L$6:$U$138,10,FALSE))</f>
        <v/>
      </c>
      <c r="B254" s="85" t="str">
        <f>IF(C254="","",VLOOKUP('OPĆI DIO'!$C$3,'OPĆI DIO'!$L$6:$U$138,9,FALSE))</f>
        <v/>
      </c>
      <c r="C254" s="90"/>
      <c r="D254" s="85" t="str">
        <f t="shared" si="35"/>
        <v/>
      </c>
      <c r="E254" s="90"/>
      <c r="F254" s="85" t="str">
        <f t="shared" si="36"/>
        <v/>
      </c>
      <c r="G254" s="123"/>
      <c r="H254" s="85" t="str">
        <f t="shared" si="37"/>
        <v/>
      </c>
      <c r="I254" s="85" t="str">
        <f t="shared" si="38"/>
        <v/>
      </c>
      <c r="J254" s="122"/>
      <c r="K254" s="122"/>
      <c r="L254" s="122"/>
      <c r="M254" s="8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>
      <c r="A255" s="85" t="str">
        <f>IF(C255="","",VLOOKUP('OPĆI DIO'!$C$3,'OPĆI DIO'!$L$6:$U$138,10,FALSE))</f>
        <v/>
      </c>
      <c r="B255" s="85" t="str">
        <f>IF(C255="","",VLOOKUP('OPĆI DIO'!$C$3,'OPĆI DIO'!$L$6:$U$138,9,FALSE))</f>
        <v/>
      </c>
      <c r="C255" s="90"/>
      <c r="D255" s="85" t="str">
        <f t="shared" si="35"/>
        <v/>
      </c>
      <c r="E255" s="90"/>
      <c r="F255" s="85" t="str">
        <f t="shared" si="36"/>
        <v/>
      </c>
      <c r="G255" s="123"/>
      <c r="H255" s="85" t="str">
        <f t="shared" si="37"/>
        <v/>
      </c>
      <c r="I255" s="85" t="str">
        <f t="shared" si="38"/>
        <v/>
      </c>
      <c r="J255" s="122"/>
      <c r="K255" s="122"/>
      <c r="L255" s="122"/>
      <c r="M255" s="8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>
      <c r="A256" s="85" t="str">
        <f>IF(C256="","",VLOOKUP('OPĆI DIO'!$C$3,'OPĆI DIO'!$L$6:$U$138,10,FALSE))</f>
        <v/>
      </c>
      <c r="B256" s="85" t="str">
        <f>IF(C256="","",VLOOKUP('OPĆI DIO'!$C$3,'OPĆI DIO'!$L$6:$U$138,9,FALSE))</f>
        <v/>
      </c>
      <c r="C256" s="90"/>
      <c r="D256" s="85" t="str">
        <f t="shared" si="35"/>
        <v/>
      </c>
      <c r="E256" s="90"/>
      <c r="F256" s="85" t="str">
        <f t="shared" si="36"/>
        <v/>
      </c>
      <c r="G256" s="123"/>
      <c r="H256" s="85" t="str">
        <f t="shared" si="37"/>
        <v/>
      </c>
      <c r="I256" s="85" t="str">
        <f t="shared" si="38"/>
        <v/>
      </c>
      <c r="J256" s="122"/>
      <c r="K256" s="122"/>
      <c r="L256" s="122"/>
      <c r="M256" s="8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>
      <c r="A257" s="85" t="str">
        <f>IF(C257="","",VLOOKUP('OPĆI DIO'!$C$3,'OPĆI DIO'!$L$6:$U$138,10,FALSE))</f>
        <v/>
      </c>
      <c r="B257" s="85" t="str">
        <f>IF(C257="","",VLOOKUP('OPĆI DIO'!$C$3,'OPĆI DIO'!$L$6:$U$138,9,FALSE))</f>
        <v/>
      </c>
      <c r="C257" s="90"/>
      <c r="D257" s="85" t="str">
        <f t="shared" si="35"/>
        <v/>
      </c>
      <c r="E257" s="90"/>
      <c r="F257" s="85" t="str">
        <f t="shared" si="36"/>
        <v/>
      </c>
      <c r="G257" s="123"/>
      <c r="H257" s="85" t="str">
        <f t="shared" si="37"/>
        <v/>
      </c>
      <c r="I257" s="85" t="str">
        <f t="shared" si="38"/>
        <v/>
      </c>
      <c r="J257" s="122"/>
      <c r="K257" s="122"/>
      <c r="L257" s="122"/>
      <c r="M257" s="8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>
      <c r="A258" s="85" t="str">
        <f>IF(C258="","",VLOOKUP('OPĆI DIO'!$C$3,'OPĆI DIO'!$L$6:$U$138,10,FALSE))</f>
        <v/>
      </c>
      <c r="B258" s="85" t="str">
        <f>IF(C258="","",VLOOKUP('OPĆI DIO'!$C$3,'OPĆI DIO'!$L$6:$U$138,9,FALSE))</f>
        <v/>
      </c>
      <c r="C258" s="90"/>
      <c r="D258" s="85" t="str">
        <f t="shared" si="35"/>
        <v/>
      </c>
      <c r="E258" s="90"/>
      <c r="F258" s="85" t="str">
        <f t="shared" si="36"/>
        <v/>
      </c>
      <c r="G258" s="123"/>
      <c r="H258" s="85" t="str">
        <f t="shared" si="37"/>
        <v/>
      </c>
      <c r="I258" s="85" t="str">
        <f t="shared" si="38"/>
        <v/>
      </c>
      <c r="J258" s="122"/>
      <c r="K258" s="122"/>
      <c r="L258" s="122"/>
      <c r="M258" s="8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>
      <c r="A259" s="85" t="str">
        <f>IF(C259="","",VLOOKUP('OPĆI DIO'!$C$3,'OPĆI DIO'!$L$6:$U$138,10,FALSE))</f>
        <v/>
      </c>
      <c r="B259" s="85" t="str">
        <f>IF(C259="","",VLOOKUP('OPĆI DIO'!$C$3,'OPĆI DIO'!$L$6:$U$138,9,FALSE))</f>
        <v/>
      </c>
      <c r="C259" s="90"/>
      <c r="D259" s="85" t="str">
        <f t="shared" ref="D259:D322" si="43">IFERROR(VLOOKUP(C259,$S$6:$T$24,2,FALSE),"")</f>
        <v/>
      </c>
      <c r="E259" s="90"/>
      <c r="F259" s="85" t="str">
        <f t="shared" si="36"/>
        <v/>
      </c>
      <c r="G259" s="123"/>
      <c r="H259" s="85" t="str">
        <f t="shared" si="37"/>
        <v/>
      </c>
      <c r="I259" s="85" t="str">
        <f t="shared" si="38"/>
        <v/>
      </c>
      <c r="J259" s="122"/>
      <c r="K259" s="122"/>
      <c r="L259" s="122"/>
      <c r="M259" s="8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>
      <c r="A260" s="85" t="str">
        <f>IF(C260="","",VLOOKUP('OPĆI DIO'!$C$3,'OPĆI DIO'!$L$6:$U$138,10,FALSE))</f>
        <v/>
      </c>
      <c r="B260" s="85" t="str">
        <f>IF(C260="","",VLOOKUP('OPĆI DIO'!$C$3,'OPĆI DIO'!$L$6:$U$138,9,FALSE))</f>
        <v/>
      </c>
      <c r="C260" s="90"/>
      <c r="D260" s="85" t="str">
        <f t="shared" si="43"/>
        <v/>
      </c>
      <c r="E260" s="90"/>
      <c r="F260" s="85" t="str">
        <f t="shared" ref="F260:F323" si="44">IFERROR(VLOOKUP(E260,$V$5:$X$129,2,FALSE),"")</f>
        <v/>
      </c>
      <c r="G260" s="123"/>
      <c r="H260" s="85" t="str">
        <f t="shared" ref="H260:H323" si="45">IFERROR(VLOOKUP(G260,$AB$6:$AC$327,2,FALSE),"")</f>
        <v/>
      </c>
      <c r="I260" s="85" t="str">
        <f t="shared" ref="I260:I323" si="46">IFERROR(VLOOKUP(G260,$AB$6:$AF$327,3,FALSE),"")</f>
        <v/>
      </c>
      <c r="J260" s="122"/>
      <c r="K260" s="122"/>
      <c r="L260" s="122"/>
      <c r="M260" s="89"/>
      <c r="O260" t="str">
        <f t="shared" ref="O260:O323" si="47">LEFT(E260,3)</f>
        <v/>
      </c>
      <c r="P260" t="str">
        <f t="shared" ref="P260:P323" si="48">LEFT(E260,2)</f>
        <v/>
      </c>
      <c r="Q260" t="str">
        <f t="shared" ref="Q260:Q323" si="49">LEFT(C260,3)</f>
        <v/>
      </c>
      <c r="R260" t="str">
        <f t="shared" ref="R260:R323" si="50">MID(I260,2,2)</f>
        <v/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>
      <c r="A261" s="85" t="str">
        <f>IF(C261="","",VLOOKUP('OPĆI DIO'!$C$3,'OPĆI DIO'!$L$6:$U$138,10,FALSE))</f>
        <v/>
      </c>
      <c r="B261" s="85" t="str">
        <f>IF(C261="","",VLOOKUP('OPĆI DIO'!$C$3,'OPĆI DIO'!$L$6:$U$138,9,FALSE))</f>
        <v/>
      </c>
      <c r="C261" s="90"/>
      <c r="D261" s="85" t="str">
        <f t="shared" si="43"/>
        <v/>
      </c>
      <c r="E261" s="90"/>
      <c r="F261" s="85" t="str">
        <f t="shared" si="44"/>
        <v/>
      </c>
      <c r="G261" s="123"/>
      <c r="H261" s="85" t="str">
        <f t="shared" si="45"/>
        <v/>
      </c>
      <c r="I261" s="85" t="str">
        <f t="shared" si="46"/>
        <v/>
      </c>
      <c r="J261" s="122"/>
      <c r="K261" s="122"/>
      <c r="L261" s="122"/>
      <c r="M261" s="89"/>
      <c r="O261" t="str">
        <f t="shared" si="47"/>
        <v/>
      </c>
      <c r="P261" t="str">
        <f t="shared" si="48"/>
        <v/>
      </c>
      <c r="Q261" t="str">
        <f t="shared" si="49"/>
        <v/>
      </c>
      <c r="R261" t="str">
        <f t="shared" si="50"/>
        <v/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>
      <c r="A262" s="85" t="str">
        <f>IF(C262="","",VLOOKUP('OPĆI DIO'!$C$3,'OPĆI DIO'!$L$6:$U$138,10,FALSE))</f>
        <v/>
      </c>
      <c r="B262" s="85" t="str">
        <f>IF(C262="","",VLOOKUP('OPĆI DIO'!$C$3,'OPĆI DIO'!$L$6:$U$138,9,FALSE))</f>
        <v/>
      </c>
      <c r="C262" s="90"/>
      <c r="D262" s="85" t="str">
        <f t="shared" si="43"/>
        <v/>
      </c>
      <c r="E262" s="90"/>
      <c r="F262" s="85" t="str">
        <f t="shared" si="44"/>
        <v/>
      </c>
      <c r="G262" s="123"/>
      <c r="H262" s="85" t="str">
        <f t="shared" si="45"/>
        <v/>
      </c>
      <c r="I262" s="85" t="str">
        <f t="shared" si="46"/>
        <v/>
      </c>
      <c r="J262" s="122"/>
      <c r="K262" s="122"/>
      <c r="L262" s="122"/>
      <c r="M262" s="89"/>
      <c r="O262" t="str">
        <f t="shared" si="47"/>
        <v/>
      </c>
      <c r="P262" t="str">
        <f t="shared" si="48"/>
        <v/>
      </c>
      <c r="Q262" t="str">
        <f t="shared" si="49"/>
        <v/>
      </c>
      <c r="R262" t="str">
        <f t="shared" si="50"/>
        <v/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>
      <c r="A263" s="85" t="str">
        <f>IF(C263="","",VLOOKUP('OPĆI DIO'!$C$3,'OPĆI DIO'!$L$6:$U$138,10,FALSE))</f>
        <v/>
      </c>
      <c r="B263" s="85" t="str">
        <f>IF(C263="","",VLOOKUP('OPĆI DIO'!$C$3,'OPĆI DIO'!$L$6:$U$138,9,FALSE))</f>
        <v/>
      </c>
      <c r="C263" s="90"/>
      <c r="D263" s="85" t="str">
        <f t="shared" si="43"/>
        <v/>
      </c>
      <c r="E263" s="90"/>
      <c r="F263" s="85" t="str">
        <f t="shared" si="44"/>
        <v/>
      </c>
      <c r="G263" s="123"/>
      <c r="H263" s="85" t="str">
        <f t="shared" si="45"/>
        <v/>
      </c>
      <c r="I263" s="85" t="str">
        <f t="shared" si="46"/>
        <v/>
      </c>
      <c r="J263" s="122"/>
      <c r="K263" s="122"/>
      <c r="L263" s="122"/>
      <c r="M263" s="8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>
      <c r="A264" s="85" t="str">
        <f>IF(C264="","",VLOOKUP('OPĆI DIO'!$C$3,'OPĆI DIO'!$L$6:$U$138,10,FALSE))</f>
        <v/>
      </c>
      <c r="B264" s="85" t="str">
        <f>IF(C264="","",VLOOKUP('OPĆI DIO'!$C$3,'OPĆI DIO'!$L$6:$U$138,9,FALSE))</f>
        <v/>
      </c>
      <c r="C264" s="90"/>
      <c r="D264" s="85" t="str">
        <f t="shared" si="43"/>
        <v/>
      </c>
      <c r="E264" s="90"/>
      <c r="F264" s="85" t="str">
        <f t="shared" si="44"/>
        <v/>
      </c>
      <c r="G264" s="123"/>
      <c r="H264" s="85" t="str">
        <f t="shared" si="45"/>
        <v/>
      </c>
      <c r="I264" s="85" t="str">
        <f t="shared" si="46"/>
        <v/>
      </c>
      <c r="J264" s="122"/>
      <c r="K264" s="122"/>
      <c r="L264" s="122"/>
      <c r="M264" s="8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>
      <c r="A265" s="85" t="str">
        <f>IF(C265="","",VLOOKUP('OPĆI DIO'!$C$3,'OPĆI DIO'!$L$6:$U$138,10,FALSE))</f>
        <v/>
      </c>
      <c r="B265" s="85" t="str">
        <f>IF(C265="","",VLOOKUP('OPĆI DIO'!$C$3,'OPĆI DIO'!$L$6:$U$138,9,FALSE))</f>
        <v/>
      </c>
      <c r="C265" s="90"/>
      <c r="D265" s="85" t="str">
        <f t="shared" si="43"/>
        <v/>
      </c>
      <c r="E265" s="90"/>
      <c r="F265" s="85" t="str">
        <f t="shared" si="44"/>
        <v/>
      </c>
      <c r="G265" s="123"/>
      <c r="H265" s="85" t="str">
        <f t="shared" si="45"/>
        <v/>
      </c>
      <c r="I265" s="85" t="str">
        <f t="shared" si="46"/>
        <v/>
      </c>
      <c r="J265" s="122"/>
      <c r="K265" s="122"/>
      <c r="L265" s="122"/>
      <c r="M265" s="8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>
      <c r="A266" s="85" t="str">
        <f>IF(C266="","",VLOOKUP('OPĆI DIO'!$C$3,'OPĆI DIO'!$L$6:$U$138,10,FALSE))</f>
        <v/>
      </c>
      <c r="B266" s="85" t="str">
        <f>IF(C266="","",VLOOKUP('OPĆI DIO'!$C$3,'OPĆI DIO'!$L$6:$U$138,9,FALSE))</f>
        <v/>
      </c>
      <c r="C266" s="90"/>
      <c r="D266" s="85" t="str">
        <f t="shared" si="43"/>
        <v/>
      </c>
      <c r="E266" s="90"/>
      <c r="F266" s="85" t="str">
        <f t="shared" si="44"/>
        <v/>
      </c>
      <c r="G266" s="123"/>
      <c r="H266" s="85" t="str">
        <f t="shared" si="45"/>
        <v/>
      </c>
      <c r="I266" s="85" t="str">
        <f t="shared" si="46"/>
        <v/>
      </c>
      <c r="J266" s="122"/>
      <c r="K266" s="122"/>
      <c r="L266" s="122"/>
      <c r="M266" s="8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>
      <c r="A267" s="85" t="str">
        <f>IF(C267="","",VLOOKUP('OPĆI DIO'!$C$3,'OPĆI DIO'!$L$6:$U$138,10,FALSE))</f>
        <v/>
      </c>
      <c r="B267" s="85" t="str">
        <f>IF(C267="","",VLOOKUP('OPĆI DIO'!$C$3,'OPĆI DIO'!$L$6:$U$138,9,FALSE))</f>
        <v/>
      </c>
      <c r="C267" s="90"/>
      <c r="D267" s="85" t="str">
        <f t="shared" si="43"/>
        <v/>
      </c>
      <c r="E267" s="90"/>
      <c r="F267" s="85" t="str">
        <f t="shared" si="44"/>
        <v/>
      </c>
      <c r="G267" s="123"/>
      <c r="H267" s="85" t="str">
        <f t="shared" si="45"/>
        <v/>
      </c>
      <c r="I267" s="85" t="str">
        <f t="shared" si="46"/>
        <v/>
      </c>
      <c r="J267" s="122"/>
      <c r="K267" s="122"/>
      <c r="L267" s="122"/>
      <c r="M267" s="8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>
      <c r="A268" s="85" t="str">
        <f>IF(C268="","",VLOOKUP('OPĆI DIO'!$C$3,'OPĆI DIO'!$L$6:$U$138,10,FALSE))</f>
        <v/>
      </c>
      <c r="B268" s="85" t="str">
        <f>IF(C268="","",VLOOKUP('OPĆI DIO'!$C$3,'OPĆI DIO'!$L$6:$U$138,9,FALSE))</f>
        <v/>
      </c>
      <c r="C268" s="90"/>
      <c r="D268" s="85" t="str">
        <f t="shared" si="43"/>
        <v/>
      </c>
      <c r="E268" s="90"/>
      <c r="F268" s="85" t="str">
        <f t="shared" si="44"/>
        <v/>
      </c>
      <c r="G268" s="123"/>
      <c r="H268" s="85" t="str">
        <f t="shared" si="45"/>
        <v/>
      </c>
      <c r="I268" s="85" t="str">
        <f t="shared" si="46"/>
        <v/>
      </c>
      <c r="J268" s="122"/>
      <c r="K268" s="122"/>
      <c r="L268" s="122"/>
      <c r="M268" s="8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/>
      </c>
      <c r="B269" s="85" t="str">
        <f>IF(C269="","",VLOOKUP('OPĆI DIO'!$C$3,'OPĆI DIO'!$L$6:$U$138,9,FALSE))</f>
        <v/>
      </c>
      <c r="C269" s="90"/>
      <c r="D269" s="85" t="str">
        <f t="shared" si="43"/>
        <v/>
      </c>
      <c r="E269" s="90"/>
      <c r="F269" s="85" t="str">
        <f t="shared" si="44"/>
        <v/>
      </c>
      <c r="G269" s="123"/>
      <c r="H269" s="85" t="str">
        <f t="shared" si="45"/>
        <v/>
      </c>
      <c r="I269" s="85" t="str">
        <f t="shared" si="46"/>
        <v/>
      </c>
      <c r="J269" s="122"/>
      <c r="K269" s="122"/>
      <c r="L269" s="122"/>
      <c r="M269" s="8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/>
      </c>
      <c r="B270" s="85" t="str">
        <f>IF(C270="","",VLOOKUP('OPĆI DIO'!$C$3,'OPĆI DIO'!$L$6:$U$138,9,FALSE))</f>
        <v/>
      </c>
      <c r="C270" s="90"/>
      <c r="D270" s="85" t="str">
        <f t="shared" si="43"/>
        <v/>
      </c>
      <c r="E270" s="90"/>
      <c r="F270" s="85" t="str">
        <f t="shared" si="44"/>
        <v/>
      </c>
      <c r="G270" s="123"/>
      <c r="H270" s="85" t="str">
        <f t="shared" si="45"/>
        <v/>
      </c>
      <c r="I270" s="85" t="str">
        <f t="shared" si="46"/>
        <v/>
      </c>
      <c r="J270" s="122"/>
      <c r="K270" s="122"/>
      <c r="L270" s="122"/>
      <c r="M270" s="8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/>
      </c>
      <c r="B271" s="85" t="str">
        <f>IF(C271="","",VLOOKUP('OPĆI DIO'!$C$3,'OPĆI DIO'!$L$6:$U$138,9,FALSE))</f>
        <v/>
      </c>
      <c r="C271" s="90"/>
      <c r="D271" s="85" t="str">
        <f t="shared" si="43"/>
        <v/>
      </c>
      <c r="E271" s="90"/>
      <c r="F271" s="85" t="str">
        <f t="shared" si="44"/>
        <v/>
      </c>
      <c r="G271" s="123"/>
      <c r="H271" s="85" t="str">
        <f t="shared" si="45"/>
        <v/>
      </c>
      <c r="I271" s="85" t="str">
        <f t="shared" si="46"/>
        <v/>
      </c>
      <c r="J271" s="122"/>
      <c r="K271" s="122"/>
      <c r="L271" s="122"/>
      <c r="M271" s="8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>
      <c r="A272" s="85" t="str">
        <f>IF(C272="","",VLOOKUP('OPĆI DIO'!$C$3,'OPĆI DIO'!$L$6:$U$138,10,FALSE))</f>
        <v/>
      </c>
      <c r="B272" s="85" t="str">
        <f>IF(C272="","",VLOOKUP('OPĆI DIO'!$C$3,'OPĆI DIO'!$L$6:$U$138,9,FALSE))</f>
        <v/>
      </c>
      <c r="C272" s="90"/>
      <c r="D272" s="85" t="str">
        <f t="shared" si="43"/>
        <v/>
      </c>
      <c r="E272" s="90"/>
      <c r="F272" s="85" t="str">
        <f t="shared" si="44"/>
        <v/>
      </c>
      <c r="G272" s="123"/>
      <c r="H272" s="85" t="str">
        <f t="shared" si="45"/>
        <v/>
      </c>
      <c r="I272" s="85" t="str">
        <f t="shared" si="46"/>
        <v/>
      </c>
      <c r="J272" s="122"/>
      <c r="K272" s="122"/>
      <c r="L272" s="122"/>
      <c r="M272" s="8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/>
      </c>
      <c r="B273" s="85" t="str">
        <f>IF(C273="","",VLOOKUP('OPĆI DIO'!$C$3,'OPĆI DIO'!$L$6:$U$138,9,FALSE))</f>
        <v/>
      </c>
      <c r="C273" s="90"/>
      <c r="D273" s="85" t="str">
        <f t="shared" si="43"/>
        <v/>
      </c>
      <c r="E273" s="90"/>
      <c r="F273" s="85" t="str">
        <f t="shared" si="44"/>
        <v/>
      </c>
      <c r="G273" s="123"/>
      <c r="H273" s="85" t="str">
        <f t="shared" si="45"/>
        <v/>
      </c>
      <c r="I273" s="85" t="str">
        <f t="shared" si="46"/>
        <v/>
      </c>
      <c r="J273" s="122"/>
      <c r="K273" s="122"/>
      <c r="L273" s="122"/>
      <c r="M273" s="8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/>
      </c>
      <c r="B274" s="85" t="str">
        <f>IF(C274="","",VLOOKUP('OPĆI DIO'!$C$3,'OPĆI DIO'!$L$6:$U$138,9,FALSE))</f>
        <v/>
      </c>
      <c r="C274" s="90"/>
      <c r="D274" s="85" t="str">
        <f t="shared" si="43"/>
        <v/>
      </c>
      <c r="E274" s="90"/>
      <c r="F274" s="85" t="str">
        <f t="shared" si="44"/>
        <v/>
      </c>
      <c r="G274" s="123"/>
      <c r="H274" s="85" t="str">
        <f t="shared" si="45"/>
        <v/>
      </c>
      <c r="I274" s="85" t="str">
        <f t="shared" si="46"/>
        <v/>
      </c>
      <c r="J274" s="122"/>
      <c r="K274" s="122"/>
      <c r="L274" s="122"/>
      <c r="M274" s="8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/>
      </c>
      <c r="B275" s="85" t="str">
        <f>IF(C275="","",VLOOKUP('OPĆI DIO'!$C$3,'OPĆI DIO'!$L$6:$U$138,9,FALSE))</f>
        <v/>
      </c>
      <c r="C275" s="90"/>
      <c r="D275" s="85" t="str">
        <f t="shared" si="43"/>
        <v/>
      </c>
      <c r="E275" s="90"/>
      <c r="F275" s="85" t="str">
        <f t="shared" si="44"/>
        <v/>
      </c>
      <c r="G275" s="123"/>
      <c r="H275" s="85" t="str">
        <f t="shared" si="45"/>
        <v/>
      </c>
      <c r="I275" s="85" t="str">
        <f t="shared" si="46"/>
        <v/>
      </c>
      <c r="J275" s="122"/>
      <c r="K275" s="122"/>
      <c r="L275" s="122"/>
      <c r="M275" s="8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/>
      </c>
      <c r="B276" s="85" t="str">
        <f>IF(C276="","",VLOOKUP('OPĆI DIO'!$C$3,'OPĆI DIO'!$L$6:$U$138,9,FALSE))</f>
        <v/>
      </c>
      <c r="C276" s="90"/>
      <c r="D276" s="85" t="str">
        <f t="shared" si="43"/>
        <v/>
      </c>
      <c r="E276" s="90"/>
      <c r="F276" s="85" t="str">
        <f t="shared" si="44"/>
        <v/>
      </c>
      <c r="G276" s="123"/>
      <c r="H276" s="85" t="str">
        <f t="shared" si="45"/>
        <v/>
      </c>
      <c r="I276" s="85" t="str">
        <f t="shared" si="46"/>
        <v/>
      </c>
      <c r="J276" s="122"/>
      <c r="K276" s="122"/>
      <c r="L276" s="122"/>
      <c r="M276" s="8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/>
      </c>
      <c r="B277" s="85" t="str">
        <f>IF(C277="","",VLOOKUP('OPĆI DIO'!$C$3,'OPĆI DIO'!$L$6:$U$138,9,FALSE))</f>
        <v/>
      </c>
      <c r="C277" s="90"/>
      <c r="D277" s="85" t="str">
        <f t="shared" si="43"/>
        <v/>
      </c>
      <c r="E277" s="90"/>
      <c r="F277" s="85" t="str">
        <f t="shared" si="44"/>
        <v/>
      </c>
      <c r="G277" s="123"/>
      <c r="H277" s="85" t="str">
        <f t="shared" si="45"/>
        <v/>
      </c>
      <c r="I277" s="85" t="str">
        <f t="shared" si="46"/>
        <v/>
      </c>
      <c r="J277" s="122"/>
      <c r="K277" s="122"/>
      <c r="L277" s="122"/>
      <c r="M277" s="8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/>
      </c>
      <c r="B278" s="85" t="str">
        <f>IF(C278="","",VLOOKUP('OPĆI DIO'!$C$3,'OPĆI DIO'!$L$6:$U$138,9,FALSE))</f>
        <v/>
      </c>
      <c r="C278" s="90"/>
      <c r="D278" s="85" t="str">
        <f t="shared" si="43"/>
        <v/>
      </c>
      <c r="E278" s="90"/>
      <c r="F278" s="85" t="str">
        <f t="shared" si="44"/>
        <v/>
      </c>
      <c r="G278" s="123"/>
      <c r="H278" s="85" t="str">
        <f t="shared" si="45"/>
        <v/>
      </c>
      <c r="I278" s="85" t="str">
        <f t="shared" si="46"/>
        <v/>
      </c>
      <c r="J278" s="122"/>
      <c r="K278" s="122"/>
      <c r="L278" s="122"/>
      <c r="M278" s="8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/>
      </c>
      <c r="B279" s="85" t="str">
        <f>IF(C279="","",VLOOKUP('OPĆI DIO'!$C$3,'OPĆI DIO'!$L$6:$U$138,9,FALSE))</f>
        <v/>
      </c>
      <c r="C279" s="90"/>
      <c r="D279" s="85" t="str">
        <f t="shared" si="43"/>
        <v/>
      </c>
      <c r="E279" s="90"/>
      <c r="F279" s="85" t="str">
        <f t="shared" si="44"/>
        <v/>
      </c>
      <c r="G279" s="123"/>
      <c r="H279" s="85" t="str">
        <f t="shared" si="45"/>
        <v/>
      </c>
      <c r="I279" s="85" t="str">
        <f t="shared" si="46"/>
        <v/>
      </c>
      <c r="J279" s="122"/>
      <c r="K279" s="122"/>
      <c r="L279" s="122"/>
      <c r="M279" s="8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>
      <c r="A280" s="85" t="str">
        <f>IF(C280="","",VLOOKUP('OPĆI DIO'!$C$3,'OPĆI DIO'!$L$6:$U$138,10,FALSE))</f>
        <v/>
      </c>
      <c r="B280" s="85" t="str">
        <f>IF(C280="","",VLOOKUP('OPĆI DIO'!$C$3,'OPĆI DIO'!$L$6:$U$138,9,FALSE))</f>
        <v/>
      </c>
      <c r="C280" s="90"/>
      <c r="D280" s="85" t="str">
        <f t="shared" si="43"/>
        <v/>
      </c>
      <c r="E280" s="90"/>
      <c r="F280" s="85" t="str">
        <f t="shared" si="44"/>
        <v/>
      </c>
      <c r="G280" s="123"/>
      <c r="H280" s="85" t="str">
        <f t="shared" si="45"/>
        <v/>
      </c>
      <c r="I280" s="85" t="str">
        <f t="shared" si="46"/>
        <v/>
      </c>
      <c r="J280" s="122"/>
      <c r="K280" s="122"/>
      <c r="L280" s="122"/>
      <c r="M280" s="8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>
      <c r="A281" s="85" t="str">
        <f>IF(C281="","",VLOOKUP('OPĆI DIO'!$C$3,'OPĆI DIO'!$L$6:$U$138,10,FALSE))</f>
        <v/>
      </c>
      <c r="B281" s="85" t="str">
        <f>IF(C281="","",VLOOKUP('OPĆI DIO'!$C$3,'OPĆI DIO'!$L$6:$U$138,9,FALSE))</f>
        <v/>
      </c>
      <c r="C281" s="90"/>
      <c r="D281" s="85" t="str">
        <f t="shared" si="43"/>
        <v/>
      </c>
      <c r="E281" s="90"/>
      <c r="F281" s="85" t="str">
        <f t="shared" si="44"/>
        <v/>
      </c>
      <c r="G281" s="123"/>
      <c r="H281" s="85" t="str">
        <f t="shared" si="45"/>
        <v/>
      </c>
      <c r="I281" s="85" t="str">
        <f t="shared" si="46"/>
        <v/>
      </c>
      <c r="J281" s="122"/>
      <c r="K281" s="122"/>
      <c r="L281" s="122"/>
      <c r="M281" s="8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>
      <c r="A282" s="85" t="str">
        <f>IF(C282="","",VLOOKUP('OPĆI DIO'!$C$3,'OPĆI DIO'!$L$6:$U$138,10,FALSE))</f>
        <v/>
      </c>
      <c r="B282" s="85" t="str">
        <f>IF(C282="","",VLOOKUP('OPĆI DIO'!$C$3,'OPĆI DIO'!$L$6:$U$138,9,FALSE))</f>
        <v/>
      </c>
      <c r="C282" s="90"/>
      <c r="D282" s="85" t="str">
        <f t="shared" si="43"/>
        <v/>
      </c>
      <c r="E282" s="90"/>
      <c r="F282" s="85" t="str">
        <f t="shared" si="44"/>
        <v/>
      </c>
      <c r="G282" s="123"/>
      <c r="H282" s="85" t="str">
        <f t="shared" si="45"/>
        <v/>
      </c>
      <c r="I282" s="85" t="str">
        <f t="shared" si="46"/>
        <v/>
      </c>
      <c r="J282" s="122"/>
      <c r="K282" s="122"/>
      <c r="L282" s="122"/>
      <c r="M282" s="8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>
      <c r="A283" s="85" t="str">
        <f>IF(C283="","",VLOOKUP('OPĆI DIO'!$C$3,'OPĆI DIO'!$L$6:$U$138,10,FALSE))</f>
        <v/>
      </c>
      <c r="B283" s="85" t="str">
        <f>IF(C283="","",VLOOKUP('OPĆI DIO'!$C$3,'OPĆI DIO'!$L$6:$U$138,9,FALSE))</f>
        <v/>
      </c>
      <c r="C283" s="90"/>
      <c r="D283" s="85" t="str">
        <f t="shared" si="43"/>
        <v/>
      </c>
      <c r="E283" s="90"/>
      <c r="F283" s="85" t="str">
        <f t="shared" si="44"/>
        <v/>
      </c>
      <c r="G283" s="123"/>
      <c r="H283" s="85" t="str">
        <f t="shared" si="45"/>
        <v/>
      </c>
      <c r="I283" s="85" t="str">
        <f t="shared" si="46"/>
        <v/>
      </c>
      <c r="J283" s="122"/>
      <c r="K283" s="122"/>
      <c r="L283" s="122"/>
      <c r="M283" s="8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>
      <c r="A284" s="85" t="str">
        <f>IF(C284="","",VLOOKUP('OPĆI DIO'!$C$3,'OPĆI DIO'!$L$6:$U$138,10,FALSE))</f>
        <v/>
      </c>
      <c r="B284" s="85" t="str">
        <f>IF(C284="","",VLOOKUP('OPĆI DIO'!$C$3,'OPĆI DIO'!$L$6:$U$138,9,FALSE))</f>
        <v/>
      </c>
      <c r="C284" s="90"/>
      <c r="D284" s="85" t="str">
        <f t="shared" si="43"/>
        <v/>
      </c>
      <c r="E284" s="90"/>
      <c r="F284" s="85" t="str">
        <f t="shared" si="44"/>
        <v/>
      </c>
      <c r="G284" s="123"/>
      <c r="H284" s="85" t="str">
        <f t="shared" si="45"/>
        <v/>
      </c>
      <c r="I284" s="85" t="str">
        <f t="shared" si="46"/>
        <v/>
      </c>
      <c r="J284" s="122"/>
      <c r="K284" s="122"/>
      <c r="L284" s="122"/>
      <c r="M284" s="8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>
      <c r="A285" s="85" t="str">
        <f>IF(C285="","",VLOOKUP('OPĆI DIO'!$C$3,'OPĆI DIO'!$L$6:$U$138,10,FALSE))</f>
        <v/>
      </c>
      <c r="B285" s="85" t="str">
        <f>IF(C285="","",VLOOKUP('OPĆI DIO'!$C$3,'OPĆI DIO'!$L$6:$U$138,9,FALSE))</f>
        <v/>
      </c>
      <c r="C285" s="90"/>
      <c r="D285" s="85" t="str">
        <f t="shared" si="43"/>
        <v/>
      </c>
      <c r="E285" s="90"/>
      <c r="F285" s="85" t="str">
        <f t="shared" si="44"/>
        <v/>
      </c>
      <c r="G285" s="123"/>
      <c r="H285" s="85" t="str">
        <f t="shared" si="45"/>
        <v/>
      </c>
      <c r="I285" s="85" t="str">
        <f t="shared" si="46"/>
        <v/>
      </c>
      <c r="J285" s="122"/>
      <c r="K285" s="122"/>
      <c r="L285" s="122"/>
      <c r="M285" s="8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>
      <c r="A286" s="85" t="str">
        <f>IF(C286="","",VLOOKUP('OPĆI DIO'!$C$3,'OPĆI DIO'!$L$6:$U$138,10,FALSE))</f>
        <v/>
      </c>
      <c r="B286" s="85" t="str">
        <f>IF(C286="","",VLOOKUP('OPĆI DIO'!$C$3,'OPĆI DIO'!$L$6:$U$138,9,FALSE))</f>
        <v/>
      </c>
      <c r="C286" s="90"/>
      <c r="D286" s="85" t="str">
        <f t="shared" si="43"/>
        <v/>
      </c>
      <c r="E286" s="90"/>
      <c r="F286" s="85" t="str">
        <f t="shared" si="44"/>
        <v/>
      </c>
      <c r="G286" s="123"/>
      <c r="H286" s="85" t="str">
        <f t="shared" si="45"/>
        <v/>
      </c>
      <c r="I286" s="85" t="str">
        <f t="shared" si="46"/>
        <v/>
      </c>
      <c r="J286" s="122"/>
      <c r="K286" s="122"/>
      <c r="L286" s="122"/>
      <c r="M286" s="8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>
      <c r="A287" s="85" t="str">
        <f>IF(C287="","",VLOOKUP('OPĆI DIO'!$C$3,'OPĆI DIO'!$L$6:$U$138,10,FALSE))</f>
        <v/>
      </c>
      <c r="B287" s="85" t="str">
        <f>IF(C287="","",VLOOKUP('OPĆI DIO'!$C$3,'OPĆI DIO'!$L$6:$U$138,9,FALSE))</f>
        <v/>
      </c>
      <c r="C287" s="90"/>
      <c r="D287" s="85" t="str">
        <f t="shared" si="43"/>
        <v/>
      </c>
      <c r="E287" s="90"/>
      <c r="F287" s="85" t="str">
        <f t="shared" si="44"/>
        <v/>
      </c>
      <c r="G287" s="123"/>
      <c r="H287" s="85" t="str">
        <f t="shared" si="45"/>
        <v/>
      </c>
      <c r="I287" s="85" t="str">
        <f t="shared" si="46"/>
        <v/>
      </c>
      <c r="J287" s="122"/>
      <c r="K287" s="122"/>
      <c r="L287" s="122"/>
      <c r="M287" s="8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>
      <c r="A288" s="85" t="str">
        <f>IF(C288="","",VLOOKUP('OPĆI DIO'!$C$3,'OPĆI DIO'!$L$6:$U$138,10,FALSE))</f>
        <v/>
      </c>
      <c r="B288" s="85" t="str">
        <f>IF(C288="","",VLOOKUP('OPĆI DIO'!$C$3,'OPĆI DIO'!$L$6:$U$138,9,FALSE))</f>
        <v/>
      </c>
      <c r="C288" s="90"/>
      <c r="D288" s="85" t="str">
        <f t="shared" si="43"/>
        <v/>
      </c>
      <c r="E288" s="90"/>
      <c r="F288" s="85" t="str">
        <f t="shared" si="44"/>
        <v/>
      </c>
      <c r="G288" s="123"/>
      <c r="H288" s="85" t="str">
        <f t="shared" si="45"/>
        <v/>
      </c>
      <c r="I288" s="85" t="str">
        <f t="shared" si="46"/>
        <v/>
      </c>
      <c r="J288" s="122"/>
      <c r="K288" s="122"/>
      <c r="L288" s="122"/>
      <c r="M288" s="8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>
      <c r="A289" s="85" t="str">
        <f>IF(C289="","",VLOOKUP('OPĆI DIO'!$C$3,'OPĆI DIO'!$L$6:$U$138,10,FALSE))</f>
        <v/>
      </c>
      <c r="B289" s="85" t="str">
        <f>IF(C289="","",VLOOKUP('OPĆI DIO'!$C$3,'OPĆI DIO'!$L$6:$U$138,9,FALSE))</f>
        <v/>
      </c>
      <c r="C289" s="90"/>
      <c r="D289" s="85" t="str">
        <f t="shared" si="43"/>
        <v/>
      </c>
      <c r="E289" s="90"/>
      <c r="F289" s="85" t="str">
        <f t="shared" si="44"/>
        <v/>
      </c>
      <c r="G289" s="123"/>
      <c r="H289" s="85" t="str">
        <f t="shared" si="45"/>
        <v/>
      </c>
      <c r="I289" s="85" t="str">
        <f t="shared" si="46"/>
        <v/>
      </c>
      <c r="J289" s="122"/>
      <c r="K289" s="122"/>
      <c r="L289" s="122"/>
      <c r="M289" s="8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>
      <c r="A290" s="85" t="str">
        <f>IF(C290="","",VLOOKUP('OPĆI DIO'!$C$3,'OPĆI DIO'!$L$6:$U$138,10,FALSE))</f>
        <v/>
      </c>
      <c r="B290" s="85" t="str">
        <f>IF(C290="","",VLOOKUP('OPĆI DIO'!$C$3,'OPĆI DIO'!$L$6:$U$138,9,FALSE))</f>
        <v/>
      </c>
      <c r="C290" s="90"/>
      <c r="D290" s="85" t="str">
        <f t="shared" si="43"/>
        <v/>
      </c>
      <c r="E290" s="90"/>
      <c r="F290" s="85" t="str">
        <f t="shared" si="44"/>
        <v/>
      </c>
      <c r="G290" s="123"/>
      <c r="H290" s="85" t="str">
        <f t="shared" si="45"/>
        <v/>
      </c>
      <c r="I290" s="85" t="str">
        <f t="shared" si="46"/>
        <v/>
      </c>
      <c r="J290" s="122"/>
      <c r="K290" s="122"/>
      <c r="L290" s="122"/>
      <c r="M290" s="8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>
      <c r="A291" s="85" t="str">
        <f>IF(C291="","",VLOOKUP('OPĆI DIO'!$C$3,'OPĆI DIO'!$L$6:$U$138,10,FALSE))</f>
        <v/>
      </c>
      <c r="B291" s="85" t="str">
        <f>IF(C291="","",VLOOKUP('OPĆI DIO'!$C$3,'OPĆI DIO'!$L$6:$U$138,9,FALSE))</f>
        <v/>
      </c>
      <c r="C291" s="90"/>
      <c r="D291" s="85" t="str">
        <f t="shared" si="43"/>
        <v/>
      </c>
      <c r="E291" s="90"/>
      <c r="F291" s="85" t="str">
        <f t="shared" si="44"/>
        <v/>
      </c>
      <c r="G291" s="123"/>
      <c r="H291" s="85" t="str">
        <f t="shared" si="45"/>
        <v/>
      </c>
      <c r="I291" s="85" t="str">
        <f t="shared" si="46"/>
        <v/>
      </c>
      <c r="J291" s="122"/>
      <c r="K291" s="122"/>
      <c r="L291" s="122"/>
      <c r="M291" s="8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>
      <c r="A292" s="85" t="str">
        <f>IF(C292="","",VLOOKUP('OPĆI DIO'!$C$3,'OPĆI DIO'!$L$6:$U$138,10,FALSE))</f>
        <v/>
      </c>
      <c r="B292" s="85" t="str">
        <f>IF(C292="","",VLOOKUP('OPĆI DIO'!$C$3,'OPĆI DIO'!$L$6:$U$138,9,FALSE))</f>
        <v/>
      </c>
      <c r="C292" s="90"/>
      <c r="D292" s="85" t="str">
        <f t="shared" si="43"/>
        <v/>
      </c>
      <c r="E292" s="90"/>
      <c r="F292" s="85" t="str">
        <f t="shared" si="44"/>
        <v/>
      </c>
      <c r="G292" s="123"/>
      <c r="H292" s="85" t="str">
        <f t="shared" si="45"/>
        <v/>
      </c>
      <c r="I292" s="85" t="str">
        <f t="shared" si="46"/>
        <v/>
      </c>
      <c r="J292" s="122"/>
      <c r="K292" s="122"/>
      <c r="L292" s="122"/>
      <c r="M292" s="8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>
      <c r="A293" s="85" t="str">
        <f>IF(C293="","",VLOOKUP('OPĆI DIO'!$C$3,'OPĆI DIO'!$L$6:$U$138,10,FALSE))</f>
        <v/>
      </c>
      <c r="B293" s="85" t="str">
        <f>IF(C293="","",VLOOKUP('OPĆI DIO'!$C$3,'OPĆI DIO'!$L$6:$U$138,9,FALSE))</f>
        <v/>
      </c>
      <c r="C293" s="90"/>
      <c r="D293" s="85" t="str">
        <f t="shared" si="43"/>
        <v/>
      </c>
      <c r="E293" s="90"/>
      <c r="F293" s="85" t="str">
        <f t="shared" si="44"/>
        <v/>
      </c>
      <c r="G293" s="123"/>
      <c r="H293" s="85" t="str">
        <f t="shared" si="45"/>
        <v/>
      </c>
      <c r="I293" s="85" t="str">
        <f t="shared" si="46"/>
        <v/>
      </c>
      <c r="J293" s="122"/>
      <c r="K293" s="122"/>
      <c r="L293" s="122"/>
      <c r="M293" s="8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>
      <c r="A294" s="85" t="str">
        <f>IF(C294="","",VLOOKUP('OPĆI DIO'!$C$3,'OPĆI DIO'!$L$6:$U$138,10,FALSE))</f>
        <v/>
      </c>
      <c r="B294" s="85" t="str">
        <f>IF(C294="","",VLOOKUP('OPĆI DIO'!$C$3,'OPĆI DIO'!$L$6:$U$138,9,FALSE))</f>
        <v/>
      </c>
      <c r="C294" s="90"/>
      <c r="D294" s="85" t="str">
        <f t="shared" si="43"/>
        <v/>
      </c>
      <c r="E294" s="90"/>
      <c r="F294" s="85" t="str">
        <f t="shared" si="44"/>
        <v/>
      </c>
      <c r="G294" s="123"/>
      <c r="H294" s="85" t="str">
        <f t="shared" si="45"/>
        <v/>
      </c>
      <c r="I294" s="85" t="str">
        <f t="shared" si="46"/>
        <v/>
      </c>
      <c r="J294" s="122"/>
      <c r="K294" s="122"/>
      <c r="L294" s="122"/>
      <c r="M294" s="8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>
      <c r="A295" s="85" t="str">
        <f>IF(C295="","",VLOOKUP('OPĆI DIO'!$C$3,'OPĆI DIO'!$L$6:$U$138,10,FALSE))</f>
        <v/>
      </c>
      <c r="B295" s="85" t="str">
        <f>IF(C295="","",VLOOKUP('OPĆI DIO'!$C$3,'OPĆI DIO'!$L$6:$U$138,9,FALSE))</f>
        <v/>
      </c>
      <c r="C295" s="90"/>
      <c r="D295" s="85" t="str">
        <f t="shared" si="43"/>
        <v/>
      </c>
      <c r="E295" s="90"/>
      <c r="F295" s="85" t="str">
        <f t="shared" si="44"/>
        <v/>
      </c>
      <c r="G295" s="123"/>
      <c r="H295" s="85" t="str">
        <f t="shared" si="45"/>
        <v/>
      </c>
      <c r="I295" s="85" t="str">
        <f t="shared" si="46"/>
        <v/>
      </c>
      <c r="J295" s="122"/>
      <c r="K295" s="122"/>
      <c r="L295" s="122"/>
      <c r="M295" s="8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>
      <c r="A296" s="85" t="str">
        <f>IF(C296="","",VLOOKUP('OPĆI DIO'!$C$3,'OPĆI DIO'!$L$6:$U$138,10,FALSE))</f>
        <v/>
      </c>
      <c r="B296" s="85" t="str">
        <f>IF(C296="","",VLOOKUP('OPĆI DIO'!$C$3,'OPĆI DIO'!$L$6:$U$138,9,FALSE))</f>
        <v/>
      </c>
      <c r="C296" s="90"/>
      <c r="D296" s="85" t="str">
        <f t="shared" si="43"/>
        <v/>
      </c>
      <c r="E296" s="90"/>
      <c r="F296" s="85" t="str">
        <f t="shared" si="44"/>
        <v/>
      </c>
      <c r="G296" s="123"/>
      <c r="H296" s="85" t="str">
        <f t="shared" si="45"/>
        <v/>
      </c>
      <c r="I296" s="85" t="str">
        <f t="shared" si="46"/>
        <v/>
      </c>
      <c r="J296" s="122"/>
      <c r="K296" s="122"/>
      <c r="L296" s="122"/>
      <c r="M296" s="8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>
      <c r="A297" s="85" t="str">
        <f>IF(C297="","",VLOOKUP('OPĆI DIO'!$C$3,'OPĆI DIO'!$L$6:$U$138,10,FALSE))</f>
        <v/>
      </c>
      <c r="B297" s="85" t="str">
        <f>IF(C297="","",VLOOKUP('OPĆI DIO'!$C$3,'OPĆI DIO'!$L$6:$U$138,9,FALSE))</f>
        <v/>
      </c>
      <c r="C297" s="90"/>
      <c r="D297" s="85" t="str">
        <f t="shared" si="43"/>
        <v/>
      </c>
      <c r="E297" s="90"/>
      <c r="F297" s="85" t="str">
        <f t="shared" si="44"/>
        <v/>
      </c>
      <c r="G297" s="123"/>
      <c r="H297" s="85" t="str">
        <f t="shared" si="45"/>
        <v/>
      </c>
      <c r="I297" s="85" t="str">
        <f t="shared" si="46"/>
        <v/>
      </c>
      <c r="J297" s="122"/>
      <c r="K297" s="122"/>
      <c r="L297" s="122"/>
      <c r="M297" s="8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>
      <c r="A298" s="85" t="str">
        <f>IF(C298="","",VLOOKUP('OPĆI DIO'!$C$3,'OPĆI DIO'!$L$6:$U$138,10,FALSE))</f>
        <v/>
      </c>
      <c r="B298" s="85" t="str">
        <f>IF(C298="","",VLOOKUP('OPĆI DIO'!$C$3,'OPĆI DIO'!$L$6:$U$138,9,FALSE))</f>
        <v/>
      </c>
      <c r="C298" s="90"/>
      <c r="D298" s="85" t="str">
        <f t="shared" si="43"/>
        <v/>
      </c>
      <c r="E298" s="90"/>
      <c r="F298" s="85" t="str">
        <f t="shared" si="44"/>
        <v/>
      </c>
      <c r="G298" s="123"/>
      <c r="H298" s="85" t="str">
        <f t="shared" si="45"/>
        <v/>
      </c>
      <c r="I298" s="85" t="str">
        <f t="shared" si="46"/>
        <v/>
      </c>
      <c r="J298" s="122"/>
      <c r="K298" s="122"/>
      <c r="L298" s="122"/>
      <c r="M298" s="8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>
      <c r="A299" s="85" t="str">
        <f>IF(C299="","",VLOOKUP('OPĆI DIO'!$C$3,'OPĆI DIO'!$L$6:$U$138,10,FALSE))</f>
        <v/>
      </c>
      <c r="B299" s="85" t="str">
        <f>IF(C299="","",VLOOKUP('OPĆI DIO'!$C$3,'OPĆI DIO'!$L$6:$U$138,9,FALSE))</f>
        <v/>
      </c>
      <c r="C299" s="90"/>
      <c r="D299" s="85" t="str">
        <f t="shared" si="43"/>
        <v/>
      </c>
      <c r="E299" s="90"/>
      <c r="F299" s="85" t="str">
        <f t="shared" si="44"/>
        <v/>
      </c>
      <c r="G299" s="123"/>
      <c r="H299" s="85" t="str">
        <f t="shared" si="45"/>
        <v/>
      </c>
      <c r="I299" s="85" t="str">
        <f t="shared" si="46"/>
        <v/>
      </c>
      <c r="J299" s="122"/>
      <c r="K299" s="122"/>
      <c r="L299" s="122"/>
      <c r="M299" s="8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>
      <c r="A300" s="85" t="str">
        <f>IF(C300="","",VLOOKUP('OPĆI DIO'!$C$3,'OPĆI DIO'!$L$6:$U$138,10,FALSE))</f>
        <v/>
      </c>
      <c r="B300" s="85" t="str">
        <f>IF(C300="","",VLOOKUP('OPĆI DIO'!$C$3,'OPĆI DIO'!$L$6:$U$138,9,FALSE))</f>
        <v/>
      </c>
      <c r="C300" s="90"/>
      <c r="D300" s="85" t="str">
        <f t="shared" si="43"/>
        <v/>
      </c>
      <c r="E300" s="90"/>
      <c r="F300" s="85" t="str">
        <f t="shared" si="44"/>
        <v/>
      </c>
      <c r="G300" s="123"/>
      <c r="H300" s="85" t="str">
        <f t="shared" si="45"/>
        <v/>
      </c>
      <c r="I300" s="85" t="str">
        <f t="shared" si="46"/>
        <v/>
      </c>
      <c r="J300" s="122"/>
      <c r="K300" s="122"/>
      <c r="L300" s="122"/>
      <c r="M300" s="8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>
      <c r="A301" s="85" t="str">
        <f>IF(C301="","",VLOOKUP('OPĆI DIO'!$C$3,'OPĆI DIO'!$L$6:$U$138,10,FALSE))</f>
        <v/>
      </c>
      <c r="B301" s="85" t="str">
        <f>IF(C301="","",VLOOKUP('OPĆI DIO'!$C$3,'OPĆI DIO'!$L$6:$U$138,9,FALSE))</f>
        <v/>
      </c>
      <c r="C301" s="90"/>
      <c r="D301" s="85" t="str">
        <f t="shared" si="43"/>
        <v/>
      </c>
      <c r="E301" s="90"/>
      <c r="F301" s="85" t="str">
        <f t="shared" si="44"/>
        <v/>
      </c>
      <c r="G301" s="123"/>
      <c r="H301" s="85" t="str">
        <f t="shared" si="45"/>
        <v/>
      </c>
      <c r="I301" s="85" t="str">
        <f t="shared" si="46"/>
        <v/>
      </c>
      <c r="J301" s="122"/>
      <c r="K301" s="122"/>
      <c r="L301" s="122"/>
      <c r="M301" s="8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/>
      </c>
      <c r="B302" s="85" t="str">
        <f>IF(C302="","",VLOOKUP('OPĆI DIO'!$C$3,'OPĆI DIO'!$L$6:$U$138,9,FALSE))</f>
        <v/>
      </c>
      <c r="C302" s="90"/>
      <c r="D302" s="85" t="str">
        <f t="shared" si="43"/>
        <v/>
      </c>
      <c r="E302" s="90"/>
      <c r="F302" s="85" t="str">
        <f t="shared" si="44"/>
        <v/>
      </c>
      <c r="G302" s="123"/>
      <c r="H302" s="85" t="str">
        <f t="shared" si="45"/>
        <v/>
      </c>
      <c r="I302" s="85" t="str">
        <f t="shared" si="46"/>
        <v/>
      </c>
      <c r="J302" s="122"/>
      <c r="K302" s="122"/>
      <c r="L302" s="122"/>
      <c r="M302" s="8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>
      <c r="A303" s="85" t="str">
        <f>IF(C303="","",VLOOKUP('OPĆI DIO'!$C$3,'OPĆI DIO'!$L$6:$U$138,10,FALSE))</f>
        <v/>
      </c>
      <c r="B303" s="85" t="str">
        <f>IF(C303="","",VLOOKUP('OPĆI DIO'!$C$3,'OPĆI DIO'!$L$6:$U$138,9,FALSE))</f>
        <v/>
      </c>
      <c r="C303" s="90"/>
      <c r="D303" s="85" t="str">
        <f t="shared" si="43"/>
        <v/>
      </c>
      <c r="E303" s="90"/>
      <c r="F303" s="85" t="str">
        <f t="shared" si="44"/>
        <v/>
      </c>
      <c r="G303" s="123"/>
      <c r="H303" s="85" t="str">
        <f t="shared" si="45"/>
        <v/>
      </c>
      <c r="I303" s="85" t="str">
        <f t="shared" si="46"/>
        <v/>
      </c>
      <c r="J303" s="122"/>
      <c r="K303" s="122"/>
      <c r="L303" s="122"/>
      <c r="M303" s="8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>
      <c r="A304" s="85" t="str">
        <f>IF(C304="","",VLOOKUP('OPĆI DIO'!$C$3,'OPĆI DIO'!$L$6:$U$138,10,FALSE))</f>
        <v/>
      </c>
      <c r="B304" s="85" t="str">
        <f>IF(C304="","",VLOOKUP('OPĆI DIO'!$C$3,'OPĆI DIO'!$L$6:$U$138,9,FALSE))</f>
        <v/>
      </c>
      <c r="C304" s="90"/>
      <c r="D304" s="85" t="str">
        <f t="shared" si="43"/>
        <v/>
      </c>
      <c r="E304" s="90"/>
      <c r="F304" s="85" t="str">
        <f t="shared" si="44"/>
        <v/>
      </c>
      <c r="G304" s="123"/>
      <c r="H304" s="85" t="str">
        <f t="shared" si="45"/>
        <v/>
      </c>
      <c r="I304" s="85" t="str">
        <f t="shared" si="46"/>
        <v/>
      </c>
      <c r="J304" s="122"/>
      <c r="K304" s="122"/>
      <c r="L304" s="122"/>
      <c r="M304" s="8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>
      <c r="A305" s="85" t="str">
        <f>IF(C305="","",VLOOKUP('OPĆI DIO'!$C$3,'OPĆI DIO'!$L$6:$U$138,10,FALSE))</f>
        <v/>
      </c>
      <c r="B305" s="85" t="str">
        <f>IF(C305="","",VLOOKUP('OPĆI DIO'!$C$3,'OPĆI DIO'!$L$6:$U$138,9,FALSE))</f>
        <v/>
      </c>
      <c r="C305" s="90"/>
      <c r="D305" s="85" t="str">
        <f t="shared" si="43"/>
        <v/>
      </c>
      <c r="E305" s="90"/>
      <c r="F305" s="85" t="str">
        <f t="shared" si="44"/>
        <v/>
      </c>
      <c r="G305" s="123"/>
      <c r="H305" s="85" t="str">
        <f t="shared" si="45"/>
        <v/>
      </c>
      <c r="I305" s="85" t="str">
        <f t="shared" si="46"/>
        <v/>
      </c>
      <c r="J305" s="122"/>
      <c r="K305" s="122"/>
      <c r="L305" s="122"/>
      <c r="M305" s="8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>
      <c r="A306" s="85" t="str">
        <f>IF(C306="","",VLOOKUP('OPĆI DIO'!$C$3,'OPĆI DIO'!$L$6:$U$138,10,FALSE))</f>
        <v/>
      </c>
      <c r="B306" s="85" t="str">
        <f>IF(C306="","",VLOOKUP('OPĆI DIO'!$C$3,'OPĆI DIO'!$L$6:$U$138,9,FALSE))</f>
        <v/>
      </c>
      <c r="C306" s="90"/>
      <c r="D306" s="85" t="str">
        <f t="shared" si="43"/>
        <v/>
      </c>
      <c r="E306" s="90"/>
      <c r="F306" s="85" t="str">
        <f t="shared" si="44"/>
        <v/>
      </c>
      <c r="G306" s="123"/>
      <c r="H306" s="85" t="str">
        <f t="shared" si="45"/>
        <v/>
      </c>
      <c r="I306" s="85" t="str">
        <f t="shared" si="46"/>
        <v/>
      </c>
      <c r="J306" s="122"/>
      <c r="K306" s="122"/>
      <c r="L306" s="122"/>
      <c r="M306" s="8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>
      <c r="A307" s="85" t="str">
        <f>IF(C307="","",VLOOKUP('OPĆI DIO'!$C$3,'OPĆI DIO'!$L$6:$U$138,10,FALSE))</f>
        <v/>
      </c>
      <c r="B307" s="85" t="str">
        <f>IF(C307="","",VLOOKUP('OPĆI DIO'!$C$3,'OPĆI DIO'!$L$6:$U$138,9,FALSE))</f>
        <v/>
      </c>
      <c r="C307" s="90"/>
      <c r="D307" s="85" t="str">
        <f t="shared" si="43"/>
        <v/>
      </c>
      <c r="E307" s="90"/>
      <c r="F307" s="85" t="str">
        <f t="shared" si="44"/>
        <v/>
      </c>
      <c r="G307" s="123"/>
      <c r="H307" s="85" t="str">
        <f t="shared" si="45"/>
        <v/>
      </c>
      <c r="I307" s="85" t="str">
        <f t="shared" si="46"/>
        <v/>
      </c>
      <c r="J307" s="122"/>
      <c r="K307" s="122"/>
      <c r="L307" s="122"/>
      <c r="M307" s="8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>
      <c r="A308" s="85" t="str">
        <f>IF(C308="","",VLOOKUP('OPĆI DIO'!$C$3,'OPĆI DIO'!$L$6:$U$138,10,FALSE))</f>
        <v/>
      </c>
      <c r="B308" s="85" t="str">
        <f>IF(C308="","",VLOOKUP('OPĆI DIO'!$C$3,'OPĆI DIO'!$L$6:$U$138,9,FALSE))</f>
        <v/>
      </c>
      <c r="C308" s="90"/>
      <c r="D308" s="85" t="str">
        <f t="shared" si="43"/>
        <v/>
      </c>
      <c r="E308" s="90"/>
      <c r="F308" s="85" t="str">
        <f t="shared" si="44"/>
        <v/>
      </c>
      <c r="G308" s="123"/>
      <c r="H308" s="85" t="str">
        <f t="shared" si="45"/>
        <v/>
      </c>
      <c r="I308" s="85" t="str">
        <f t="shared" si="46"/>
        <v/>
      </c>
      <c r="J308" s="122"/>
      <c r="K308" s="122"/>
      <c r="L308" s="122"/>
      <c r="M308" s="8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>
      <c r="A309" s="85" t="str">
        <f>IF(C309="","",VLOOKUP('OPĆI DIO'!$C$3,'OPĆI DIO'!$L$6:$U$138,10,FALSE))</f>
        <v/>
      </c>
      <c r="B309" s="85" t="str">
        <f>IF(C309="","",VLOOKUP('OPĆI DIO'!$C$3,'OPĆI DIO'!$L$6:$U$138,9,FALSE))</f>
        <v/>
      </c>
      <c r="C309" s="90"/>
      <c r="D309" s="85" t="str">
        <f t="shared" si="43"/>
        <v/>
      </c>
      <c r="E309" s="90"/>
      <c r="F309" s="85" t="str">
        <f t="shared" si="44"/>
        <v/>
      </c>
      <c r="G309" s="123"/>
      <c r="H309" s="85" t="str">
        <f t="shared" si="45"/>
        <v/>
      </c>
      <c r="I309" s="85" t="str">
        <f t="shared" si="46"/>
        <v/>
      </c>
      <c r="J309" s="122"/>
      <c r="K309" s="122"/>
      <c r="L309" s="122"/>
      <c r="M309" s="8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>
      <c r="A310" s="85" t="str">
        <f>IF(C310="","",VLOOKUP('OPĆI DIO'!$C$3,'OPĆI DIO'!$L$6:$U$138,10,FALSE))</f>
        <v/>
      </c>
      <c r="B310" s="85" t="str">
        <f>IF(C310="","",VLOOKUP('OPĆI DIO'!$C$3,'OPĆI DIO'!$L$6:$U$138,9,FALSE))</f>
        <v/>
      </c>
      <c r="C310" s="90"/>
      <c r="D310" s="85" t="str">
        <f t="shared" si="43"/>
        <v/>
      </c>
      <c r="E310" s="90"/>
      <c r="F310" s="85" t="str">
        <f t="shared" si="44"/>
        <v/>
      </c>
      <c r="G310" s="123"/>
      <c r="H310" s="85" t="str">
        <f t="shared" si="45"/>
        <v/>
      </c>
      <c r="I310" s="85" t="str">
        <f t="shared" si="46"/>
        <v/>
      </c>
      <c r="J310" s="122"/>
      <c r="K310" s="122"/>
      <c r="L310" s="122"/>
      <c r="M310" s="8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>
      <c r="A311" s="85" t="str">
        <f>IF(C311="","",VLOOKUP('OPĆI DIO'!$C$3,'OPĆI DIO'!$L$6:$U$138,10,FALSE))</f>
        <v/>
      </c>
      <c r="B311" s="85" t="str">
        <f>IF(C311="","",VLOOKUP('OPĆI DIO'!$C$3,'OPĆI DIO'!$L$6:$U$138,9,FALSE))</f>
        <v/>
      </c>
      <c r="C311" s="90"/>
      <c r="D311" s="85" t="str">
        <f t="shared" si="43"/>
        <v/>
      </c>
      <c r="E311" s="90"/>
      <c r="F311" s="85" t="str">
        <f t="shared" si="44"/>
        <v/>
      </c>
      <c r="G311" s="123"/>
      <c r="H311" s="85" t="str">
        <f t="shared" si="45"/>
        <v/>
      </c>
      <c r="I311" s="85" t="str">
        <f t="shared" si="46"/>
        <v/>
      </c>
      <c r="J311" s="122"/>
      <c r="K311" s="122"/>
      <c r="L311" s="122"/>
      <c r="M311" s="8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>
      <c r="A312" s="85" t="str">
        <f>IF(C312="","",VLOOKUP('OPĆI DIO'!$C$3,'OPĆI DIO'!$L$6:$U$138,10,FALSE))</f>
        <v/>
      </c>
      <c r="B312" s="85" t="str">
        <f>IF(C312="","",VLOOKUP('OPĆI DIO'!$C$3,'OPĆI DIO'!$L$6:$U$138,9,FALSE))</f>
        <v/>
      </c>
      <c r="C312" s="90"/>
      <c r="D312" s="85" t="str">
        <f t="shared" si="43"/>
        <v/>
      </c>
      <c r="E312" s="90"/>
      <c r="F312" s="85" t="str">
        <f t="shared" si="44"/>
        <v/>
      </c>
      <c r="G312" s="123"/>
      <c r="H312" s="85" t="str">
        <f t="shared" si="45"/>
        <v/>
      </c>
      <c r="I312" s="85" t="str">
        <f t="shared" si="46"/>
        <v/>
      </c>
      <c r="J312" s="122"/>
      <c r="K312" s="122"/>
      <c r="L312" s="122"/>
      <c r="M312" s="8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>
      <c r="A313" s="85" t="str">
        <f>IF(C313="","",VLOOKUP('OPĆI DIO'!$C$3,'OPĆI DIO'!$L$6:$U$138,10,FALSE))</f>
        <v/>
      </c>
      <c r="B313" s="85" t="str">
        <f>IF(C313="","",VLOOKUP('OPĆI DIO'!$C$3,'OPĆI DIO'!$L$6:$U$138,9,FALSE))</f>
        <v/>
      </c>
      <c r="C313" s="90"/>
      <c r="D313" s="85" t="str">
        <f t="shared" si="43"/>
        <v/>
      </c>
      <c r="E313" s="90"/>
      <c r="F313" s="85" t="str">
        <f t="shared" si="44"/>
        <v/>
      </c>
      <c r="G313" s="123"/>
      <c r="H313" s="85" t="str">
        <f t="shared" si="45"/>
        <v/>
      </c>
      <c r="I313" s="85" t="str">
        <f t="shared" si="46"/>
        <v/>
      </c>
      <c r="J313" s="122"/>
      <c r="K313" s="122"/>
      <c r="L313" s="122"/>
      <c r="M313" s="8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>
      <c r="A314" s="85" t="str">
        <f>IF(C314="","",VLOOKUP('OPĆI DIO'!$C$3,'OPĆI DIO'!$L$6:$U$138,10,FALSE))</f>
        <v/>
      </c>
      <c r="B314" s="85" t="str">
        <f>IF(C314="","",VLOOKUP('OPĆI DIO'!$C$3,'OPĆI DIO'!$L$6:$U$138,9,FALSE))</f>
        <v/>
      </c>
      <c r="C314" s="90"/>
      <c r="D314" s="85" t="str">
        <f t="shared" si="43"/>
        <v/>
      </c>
      <c r="E314" s="90"/>
      <c r="F314" s="85" t="str">
        <f t="shared" si="44"/>
        <v/>
      </c>
      <c r="G314" s="123"/>
      <c r="H314" s="85" t="str">
        <f t="shared" si="45"/>
        <v/>
      </c>
      <c r="I314" s="85" t="str">
        <f t="shared" si="46"/>
        <v/>
      </c>
      <c r="J314" s="122"/>
      <c r="K314" s="122"/>
      <c r="L314" s="122"/>
      <c r="M314" s="8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>
      <c r="A315" s="85" t="str">
        <f>IF(C315="","",VLOOKUP('OPĆI DIO'!$C$3,'OPĆI DIO'!$L$6:$U$138,10,FALSE))</f>
        <v/>
      </c>
      <c r="B315" s="85" t="str">
        <f>IF(C315="","",VLOOKUP('OPĆI DIO'!$C$3,'OPĆI DIO'!$L$6:$U$138,9,FALSE))</f>
        <v/>
      </c>
      <c r="C315" s="90"/>
      <c r="D315" s="85" t="str">
        <f t="shared" si="43"/>
        <v/>
      </c>
      <c r="E315" s="90"/>
      <c r="F315" s="85" t="str">
        <f t="shared" si="44"/>
        <v/>
      </c>
      <c r="G315" s="123"/>
      <c r="H315" s="85" t="str">
        <f t="shared" si="45"/>
        <v/>
      </c>
      <c r="I315" s="85" t="str">
        <f t="shared" si="46"/>
        <v/>
      </c>
      <c r="J315" s="122"/>
      <c r="K315" s="122"/>
      <c r="L315" s="122"/>
      <c r="M315" s="8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>
      <c r="A316" s="85" t="str">
        <f>IF(C316="","",VLOOKUP('OPĆI DIO'!$C$3,'OPĆI DIO'!$L$6:$U$138,10,FALSE))</f>
        <v/>
      </c>
      <c r="B316" s="85" t="str">
        <f>IF(C316="","",VLOOKUP('OPĆI DIO'!$C$3,'OPĆI DIO'!$L$6:$U$138,9,FALSE))</f>
        <v/>
      </c>
      <c r="C316" s="90"/>
      <c r="D316" s="85" t="str">
        <f t="shared" si="43"/>
        <v/>
      </c>
      <c r="E316" s="90"/>
      <c r="F316" s="85" t="str">
        <f t="shared" si="44"/>
        <v/>
      </c>
      <c r="G316" s="123"/>
      <c r="H316" s="85" t="str">
        <f t="shared" si="45"/>
        <v/>
      </c>
      <c r="I316" s="85" t="str">
        <f t="shared" si="46"/>
        <v/>
      </c>
      <c r="J316" s="122"/>
      <c r="K316" s="122"/>
      <c r="L316" s="122"/>
      <c r="M316" s="8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>
      <c r="A317" s="85" t="str">
        <f>IF(C317="","",VLOOKUP('OPĆI DIO'!$C$3,'OPĆI DIO'!$L$6:$U$138,10,FALSE))</f>
        <v/>
      </c>
      <c r="B317" s="85" t="str">
        <f>IF(C317="","",VLOOKUP('OPĆI DIO'!$C$3,'OPĆI DIO'!$L$6:$U$138,9,FALSE))</f>
        <v/>
      </c>
      <c r="C317" s="90"/>
      <c r="D317" s="85" t="str">
        <f t="shared" si="43"/>
        <v/>
      </c>
      <c r="E317" s="90"/>
      <c r="F317" s="85" t="str">
        <f t="shared" si="44"/>
        <v/>
      </c>
      <c r="G317" s="123"/>
      <c r="H317" s="85" t="str">
        <f t="shared" si="45"/>
        <v/>
      </c>
      <c r="I317" s="85" t="str">
        <f t="shared" si="46"/>
        <v/>
      </c>
      <c r="J317" s="122"/>
      <c r="K317" s="122"/>
      <c r="L317" s="122"/>
      <c r="M317" s="8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>
      <c r="A318" s="85" t="str">
        <f>IF(C318="","",VLOOKUP('OPĆI DIO'!$C$3,'OPĆI DIO'!$L$6:$U$138,10,FALSE))</f>
        <v/>
      </c>
      <c r="B318" s="85" t="str">
        <f>IF(C318="","",VLOOKUP('OPĆI DIO'!$C$3,'OPĆI DIO'!$L$6:$U$138,9,FALSE))</f>
        <v/>
      </c>
      <c r="C318" s="90"/>
      <c r="D318" s="85" t="str">
        <f t="shared" si="43"/>
        <v/>
      </c>
      <c r="E318" s="90"/>
      <c r="F318" s="85" t="str">
        <f t="shared" si="44"/>
        <v/>
      </c>
      <c r="G318" s="123"/>
      <c r="H318" s="85" t="str">
        <f t="shared" si="45"/>
        <v/>
      </c>
      <c r="I318" s="85" t="str">
        <f t="shared" si="46"/>
        <v/>
      </c>
      <c r="J318" s="122"/>
      <c r="K318" s="122"/>
      <c r="L318" s="122"/>
      <c r="M318" s="8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>
      <c r="A319" s="85" t="str">
        <f>IF(C319="","",VLOOKUP('OPĆI DIO'!$C$3,'OPĆI DIO'!$L$6:$U$138,10,FALSE))</f>
        <v/>
      </c>
      <c r="B319" s="85" t="str">
        <f>IF(C319="","",VLOOKUP('OPĆI DIO'!$C$3,'OPĆI DIO'!$L$6:$U$138,9,FALSE))</f>
        <v/>
      </c>
      <c r="C319" s="90"/>
      <c r="D319" s="85" t="str">
        <f t="shared" si="43"/>
        <v/>
      </c>
      <c r="E319" s="90"/>
      <c r="F319" s="85" t="str">
        <f t="shared" si="44"/>
        <v/>
      </c>
      <c r="G319" s="123"/>
      <c r="H319" s="85" t="str">
        <f t="shared" si="45"/>
        <v/>
      </c>
      <c r="I319" s="85" t="str">
        <f t="shared" si="46"/>
        <v/>
      </c>
      <c r="J319" s="122"/>
      <c r="K319" s="122"/>
      <c r="L319" s="122"/>
      <c r="M319" s="8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>
      <c r="A320" s="85" t="str">
        <f>IF(C320="","",VLOOKUP('OPĆI DIO'!$C$3,'OPĆI DIO'!$L$6:$U$138,10,FALSE))</f>
        <v/>
      </c>
      <c r="B320" s="85" t="str">
        <f>IF(C320="","",VLOOKUP('OPĆI DIO'!$C$3,'OPĆI DIO'!$L$6:$U$138,9,FALSE))</f>
        <v/>
      </c>
      <c r="C320" s="90"/>
      <c r="D320" s="85" t="str">
        <f t="shared" si="43"/>
        <v/>
      </c>
      <c r="E320" s="90"/>
      <c r="F320" s="85" t="str">
        <f t="shared" si="44"/>
        <v/>
      </c>
      <c r="G320" s="123"/>
      <c r="H320" s="85" t="str">
        <f t="shared" si="45"/>
        <v/>
      </c>
      <c r="I320" s="85" t="str">
        <f t="shared" si="46"/>
        <v/>
      </c>
      <c r="J320" s="122"/>
      <c r="K320" s="122"/>
      <c r="L320" s="122"/>
      <c r="M320" s="8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>
      <c r="A321" s="85" t="str">
        <f>IF(C321="","",VLOOKUP('OPĆI DIO'!$C$3,'OPĆI DIO'!$L$6:$U$138,10,FALSE))</f>
        <v/>
      </c>
      <c r="B321" s="85" t="str">
        <f>IF(C321="","",VLOOKUP('OPĆI DIO'!$C$3,'OPĆI DIO'!$L$6:$U$138,9,FALSE))</f>
        <v/>
      </c>
      <c r="C321" s="90"/>
      <c r="D321" s="85" t="str">
        <f t="shared" si="43"/>
        <v/>
      </c>
      <c r="E321" s="90"/>
      <c r="F321" s="85" t="str">
        <f t="shared" si="44"/>
        <v/>
      </c>
      <c r="G321" s="123"/>
      <c r="H321" s="85" t="str">
        <f t="shared" si="45"/>
        <v/>
      </c>
      <c r="I321" s="85" t="str">
        <f t="shared" si="46"/>
        <v/>
      </c>
      <c r="J321" s="122"/>
      <c r="K321" s="122"/>
      <c r="L321" s="122"/>
      <c r="M321" s="8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>
      <c r="A322" s="85" t="str">
        <f>IF(C322="","",VLOOKUP('OPĆI DIO'!$C$3,'OPĆI DIO'!$L$6:$U$138,10,FALSE))</f>
        <v/>
      </c>
      <c r="B322" s="85" t="str">
        <f>IF(C322="","",VLOOKUP('OPĆI DIO'!$C$3,'OPĆI DIO'!$L$6:$U$138,9,FALSE))</f>
        <v/>
      </c>
      <c r="C322" s="90"/>
      <c r="D322" s="85" t="str">
        <f t="shared" si="43"/>
        <v/>
      </c>
      <c r="E322" s="90"/>
      <c r="F322" s="85" t="str">
        <f t="shared" si="44"/>
        <v/>
      </c>
      <c r="G322" s="123"/>
      <c r="H322" s="85" t="str">
        <f t="shared" si="45"/>
        <v/>
      </c>
      <c r="I322" s="85" t="str">
        <f t="shared" si="46"/>
        <v/>
      </c>
      <c r="J322" s="122"/>
      <c r="K322" s="122"/>
      <c r="L322" s="122"/>
      <c r="M322" s="8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>
      <c r="A323" s="85" t="str">
        <f>IF(C323="","",VLOOKUP('OPĆI DIO'!$C$3,'OPĆI DIO'!$L$6:$U$138,10,FALSE))</f>
        <v/>
      </c>
      <c r="B323" s="85" t="str">
        <f>IF(C323="","",VLOOKUP('OPĆI DIO'!$C$3,'OPĆI DIO'!$L$6:$U$138,9,FALSE))</f>
        <v/>
      </c>
      <c r="C323" s="90"/>
      <c r="D323" s="85" t="str">
        <f t="shared" ref="D323:D386" si="51">IFERROR(VLOOKUP(C323,$S$6:$T$24,2,FALSE),"")</f>
        <v/>
      </c>
      <c r="E323" s="90"/>
      <c r="F323" s="85" t="str">
        <f t="shared" si="44"/>
        <v/>
      </c>
      <c r="G323" s="123"/>
      <c r="H323" s="85" t="str">
        <f t="shared" si="45"/>
        <v/>
      </c>
      <c r="I323" s="85" t="str">
        <f t="shared" si="46"/>
        <v/>
      </c>
      <c r="J323" s="122"/>
      <c r="K323" s="122"/>
      <c r="L323" s="122"/>
      <c r="M323" s="8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>
      <c r="A324" s="85" t="str">
        <f>IF(C324="","",VLOOKUP('OPĆI DIO'!$C$3,'OPĆI DIO'!$L$6:$U$138,10,FALSE))</f>
        <v/>
      </c>
      <c r="B324" s="85" t="str">
        <f>IF(C324="","",VLOOKUP('OPĆI DIO'!$C$3,'OPĆI DIO'!$L$6:$U$138,9,FALSE))</f>
        <v/>
      </c>
      <c r="C324" s="90"/>
      <c r="D324" s="85" t="str">
        <f t="shared" si="51"/>
        <v/>
      </c>
      <c r="E324" s="90"/>
      <c r="F324" s="85" t="str">
        <f t="shared" ref="F324:F387" si="52">IFERROR(VLOOKUP(E324,$V$5:$X$129,2,FALSE),"")</f>
        <v/>
      </c>
      <c r="G324" s="123"/>
      <c r="H324" s="85" t="str">
        <f t="shared" ref="H324:H387" si="53">IFERROR(VLOOKUP(G324,$AB$6:$AC$327,2,FALSE),"")</f>
        <v/>
      </c>
      <c r="I324" s="85" t="str">
        <f t="shared" ref="I324:I387" si="54">IFERROR(VLOOKUP(G324,$AB$6:$AF$327,3,FALSE),"")</f>
        <v/>
      </c>
      <c r="J324" s="122"/>
      <c r="K324" s="122"/>
      <c r="L324" s="122"/>
      <c r="M324" s="89"/>
      <c r="O324" t="str">
        <f t="shared" ref="O324:O387" si="55">LEFT(E324,3)</f>
        <v/>
      </c>
      <c r="P324" t="str">
        <f t="shared" ref="P324:P387" si="56">LEFT(E324,2)</f>
        <v/>
      </c>
      <c r="Q324" t="str">
        <f t="shared" ref="Q324:Q387" si="57">LEFT(C324,3)</f>
        <v/>
      </c>
      <c r="R324" t="str">
        <f t="shared" ref="R324:R387" si="58">MID(I324,2,2)</f>
        <v/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>
      <c r="A325" s="85" t="str">
        <f>IF(C325="","",VLOOKUP('OPĆI DIO'!$C$3,'OPĆI DIO'!$L$6:$U$138,10,FALSE))</f>
        <v/>
      </c>
      <c r="B325" s="85" t="str">
        <f>IF(C325="","",VLOOKUP('OPĆI DIO'!$C$3,'OPĆI DIO'!$L$6:$U$138,9,FALSE))</f>
        <v/>
      </c>
      <c r="C325" s="90"/>
      <c r="D325" s="85" t="str">
        <f t="shared" si="51"/>
        <v/>
      </c>
      <c r="E325" s="90"/>
      <c r="F325" s="85" t="str">
        <f t="shared" si="52"/>
        <v/>
      </c>
      <c r="G325" s="123"/>
      <c r="H325" s="85" t="str">
        <f t="shared" si="53"/>
        <v/>
      </c>
      <c r="I325" s="85" t="str">
        <f t="shared" si="54"/>
        <v/>
      </c>
      <c r="J325" s="122"/>
      <c r="K325" s="122"/>
      <c r="L325" s="122"/>
      <c r="M325" s="89"/>
      <c r="O325" t="str">
        <f t="shared" si="55"/>
        <v/>
      </c>
      <c r="P325" t="str">
        <f t="shared" si="56"/>
        <v/>
      </c>
      <c r="Q325" t="str">
        <f t="shared" si="57"/>
        <v/>
      </c>
      <c r="R325" t="str">
        <f t="shared" si="58"/>
        <v/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>
      <c r="A326" s="85" t="str">
        <f>IF(C326="","",VLOOKUP('OPĆI DIO'!$C$3,'OPĆI DIO'!$L$6:$U$138,10,FALSE))</f>
        <v/>
      </c>
      <c r="B326" s="85" t="str">
        <f>IF(C326="","",VLOOKUP('OPĆI DIO'!$C$3,'OPĆI DIO'!$L$6:$U$138,9,FALSE))</f>
        <v/>
      </c>
      <c r="C326" s="90"/>
      <c r="D326" s="85" t="str">
        <f t="shared" si="51"/>
        <v/>
      </c>
      <c r="E326" s="90"/>
      <c r="F326" s="85" t="str">
        <f t="shared" si="52"/>
        <v/>
      </c>
      <c r="G326" s="123"/>
      <c r="H326" s="85" t="str">
        <f t="shared" si="53"/>
        <v/>
      </c>
      <c r="I326" s="85" t="str">
        <f t="shared" si="54"/>
        <v/>
      </c>
      <c r="J326" s="122"/>
      <c r="K326" s="122"/>
      <c r="L326" s="122"/>
      <c r="M326" s="89"/>
      <c r="O326" t="str">
        <f t="shared" si="55"/>
        <v/>
      </c>
      <c r="P326" t="str">
        <f t="shared" si="56"/>
        <v/>
      </c>
      <c r="Q326" t="str">
        <f t="shared" si="57"/>
        <v/>
      </c>
      <c r="R326" t="str">
        <f t="shared" si="58"/>
        <v/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>
      <c r="A327" s="85" t="str">
        <f>IF(C327="","",VLOOKUP('OPĆI DIO'!$C$3,'OPĆI DIO'!$L$6:$U$138,10,FALSE))</f>
        <v/>
      </c>
      <c r="B327" s="85" t="str">
        <f>IF(C327="","",VLOOKUP('OPĆI DIO'!$C$3,'OPĆI DIO'!$L$6:$U$138,9,FALSE))</f>
        <v/>
      </c>
      <c r="C327" s="90"/>
      <c r="D327" s="85" t="str">
        <f t="shared" si="51"/>
        <v/>
      </c>
      <c r="E327" s="90"/>
      <c r="F327" s="85" t="str">
        <f t="shared" si="52"/>
        <v/>
      </c>
      <c r="G327" s="123"/>
      <c r="H327" s="85" t="str">
        <f t="shared" si="53"/>
        <v/>
      </c>
      <c r="I327" s="85" t="str">
        <f t="shared" si="54"/>
        <v/>
      </c>
      <c r="J327" s="122"/>
      <c r="K327" s="122"/>
      <c r="L327" s="122"/>
      <c r="M327" s="8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>
      <c r="A328" s="85" t="str">
        <f>IF(C328="","",VLOOKUP('OPĆI DIO'!$C$3,'OPĆI DIO'!$L$6:$U$138,10,FALSE))</f>
        <v/>
      </c>
      <c r="B328" s="85" t="str">
        <f>IF(C328="","",VLOOKUP('OPĆI DIO'!$C$3,'OPĆI DIO'!$L$6:$U$138,9,FALSE))</f>
        <v/>
      </c>
      <c r="C328" s="90"/>
      <c r="D328" s="85" t="str">
        <f t="shared" si="51"/>
        <v/>
      </c>
      <c r="E328" s="90"/>
      <c r="F328" s="85" t="str">
        <f t="shared" si="52"/>
        <v/>
      </c>
      <c r="G328" s="123"/>
      <c r="H328" s="85" t="str">
        <f t="shared" si="53"/>
        <v/>
      </c>
      <c r="I328" s="85" t="str">
        <f t="shared" si="54"/>
        <v/>
      </c>
      <c r="J328" s="122"/>
      <c r="K328" s="122"/>
      <c r="L328" s="122"/>
      <c r="M328" s="8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</row>
    <row r="329" spans="1:33">
      <c r="A329" s="85" t="str">
        <f>IF(C329="","",VLOOKUP('OPĆI DIO'!$C$3,'OPĆI DIO'!$L$6:$U$138,10,FALSE))</f>
        <v/>
      </c>
      <c r="B329" s="85" t="str">
        <f>IF(C329="","",VLOOKUP('OPĆI DIO'!$C$3,'OPĆI DIO'!$L$6:$U$138,9,FALSE))</f>
        <v/>
      </c>
      <c r="C329" s="90"/>
      <c r="D329" s="85" t="str">
        <f t="shared" si="51"/>
        <v/>
      </c>
      <c r="E329" s="90"/>
      <c r="F329" s="85" t="str">
        <f t="shared" si="52"/>
        <v/>
      </c>
      <c r="G329" s="123"/>
      <c r="H329" s="85" t="str">
        <f t="shared" si="53"/>
        <v/>
      </c>
      <c r="I329" s="85" t="str">
        <f t="shared" si="54"/>
        <v/>
      </c>
      <c r="J329" s="122"/>
      <c r="K329" s="122"/>
      <c r="L329" s="122"/>
      <c r="M329" s="8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</row>
    <row r="330" spans="1:33">
      <c r="A330" s="85" t="str">
        <f>IF(C330="","",VLOOKUP('OPĆI DIO'!$C$3,'OPĆI DIO'!$L$6:$U$138,10,FALSE))</f>
        <v/>
      </c>
      <c r="B330" s="85" t="str">
        <f>IF(C330="","",VLOOKUP('OPĆI DIO'!$C$3,'OPĆI DIO'!$L$6:$U$138,9,FALSE))</f>
        <v/>
      </c>
      <c r="C330" s="90"/>
      <c r="D330" s="85" t="str">
        <f t="shared" si="51"/>
        <v/>
      </c>
      <c r="E330" s="90"/>
      <c r="F330" s="85" t="str">
        <f t="shared" si="52"/>
        <v/>
      </c>
      <c r="G330" s="123"/>
      <c r="H330" s="85" t="str">
        <f t="shared" si="53"/>
        <v/>
      </c>
      <c r="I330" s="85" t="str">
        <f t="shared" si="54"/>
        <v/>
      </c>
      <c r="J330" s="122"/>
      <c r="K330" s="122"/>
      <c r="L330" s="122"/>
      <c r="M330" s="8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85" t="str">
        <f>IF(C331="","",VLOOKUP('OPĆI DIO'!$C$3,'OPĆI DIO'!$L$6:$U$138,10,FALSE))</f>
        <v/>
      </c>
      <c r="B331" s="85" t="str">
        <f>IF(C331="","",VLOOKUP('OPĆI DIO'!$C$3,'OPĆI DIO'!$L$6:$U$138,9,FALSE))</f>
        <v/>
      </c>
      <c r="C331" s="90"/>
      <c r="D331" s="85" t="str">
        <f t="shared" si="51"/>
        <v/>
      </c>
      <c r="E331" s="90"/>
      <c r="F331" s="85" t="str">
        <f t="shared" si="52"/>
        <v/>
      </c>
      <c r="G331" s="123"/>
      <c r="H331" s="85" t="str">
        <f t="shared" si="53"/>
        <v/>
      </c>
      <c r="I331" s="85" t="str">
        <f t="shared" si="54"/>
        <v/>
      </c>
      <c r="J331" s="122"/>
      <c r="K331" s="122"/>
      <c r="L331" s="122"/>
      <c r="M331" s="8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85" t="str">
        <f>IF(C332="","",VLOOKUP('OPĆI DIO'!$C$3,'OPĆI DIO'!$L$6:$U$138,10,FALSE))</f>
        <v/>
      </c>
      <c r="B332" s="85" t="str">
        <f>IF(C332="","",VLOOKUP('OPĆI DIO'!$C$3,'OPĆI DIO'!$L$6:$U$138,9,FALSE))</f>
        <v/>
      </c>
      <c r="C332" s="90"/>
      <c r="D332" s="85" t="str">
        <f t="shared" si="51"/>
        <v/>
      </c>
      <c r="E332" s="90"/>
      <c r="F332" s="85" t="str">
        <f t="shared" si="52"/>
        <v/>
      </c>
      <c r="G332" s="123"/>
      <c r="H332" s="85" t="str">
        <f t="shared" si="53"/>
        <v/>
      </c>
      <c r="I332" s="85" t="str">
        <f t="shared" si="54"/>
        <v/>
      </c>
      <c r="J332" s="122"/>
      <c r="K332" s="122"/>
      <c r="L332" s="122"/>
      <c r="M332" s="8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85" t="str">
        <f>IF(C333="","",VLOOKUP('OPĆI DIO'!$C$3,'OPĆI DIO'!$L$6:$U$138,10,FALSE))</f>
        <v/>
      </c>
      <c r="B333" s="85" t="str">
        <f>IF(C333="","",VLOOKUP('OPĆI DIO'!$C$3,'OPĆI DIO'!$L$6:$U$138,9,FALSE))</f>
        <v/>
      </c>
      <c r="C333" s="90"/>
      <c r="D333" s="85" t="str">
        <f t="shared" si="51"/>
        <v/>
      </c>
      <c r="E333" s="90"/>
      <c r="F333" s="85" t="str">
        <f t="shared" si="52"/>
        <v/>
      </c>
      <c r="G333" s="123"/>
      <c r="H333" s="85" t="str">
        <f t="shared" si="53"/>
        <v/>
      </c>
      <c r="I333" s="85" t="str">
        <f t="shared" si="54"/>
        <v/>
      </c>
      <c r="J333" s="122"/>
      <c r="K333" s="122"/>
      <c r="L333" s="122"/>
      <c r="M333" s="8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85" t="str">
        <f>IF(C334="","",VLOOKUP('OPĆI DIO'!$C$3,'OPĆI DIO'!$L$6:$U$138,10,FALSE))</f>
        <v/>
      </c>
      <c r="B334" s="85" t="str">
        <f>IF(C334="","",VLOOKUP('OPĆI DIO'!$C$3,'OPĆI DIO'!$L$6:$U$138,9,FALSE))</f>
        <v/>
      </c>
      <c r="C334" s="90"/>
      <c r="D334" s="85" t="str">
        <f t="shared" si="51"/>
        <v/>
      </c>
      <c r="E334" s="90"/>
      <c r="F334" s="85" t="str">
        <f t="shared" si="52"/>
        <v/>
      </c>
      <c r="G334" s="123"/>
      <c r="H334" s="85" t="str">
        <f t="shared" si="53"/>
        <v/>
      </c>
      <c r="I334" s="85" t="str">
        <f t="shared" si="54"/>
        <v/>
      </c>
      <c r="J334" s="122"/>
      <c r="K334" s="122"/>
      <c r="L334" s="122"/>
      <c r="M334" s="8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85" t="str">
        <f>IF(C335="","",VLOOKUP('OPĆI DIO'!$C$3,'OPĆI DIO'!$L$6:$U$138,10,FALSE))</f>
        <v/>
      </c>
      <c r="B335" s="85" t="str">
        <f>IF(C335="","",VLOOKUP('OPĆI DIO'!$C$3,'OPĆI DIO'!$L$6:$U$138,9,FALSE))</f>
        <v/>
      </c>
      <c r="C335" s="90"/>
      <c r="D335" s="85" t="str">
        <f t="shared" si="51"/>
        <v/>
      </c>
      <c r="E335" s="90"/>
      <c r="F335" s="85" t="str">
        <f t="shared" si="52"/>
        <v/>
      </c>
      <c r="G335" s="123"/>
      <c r="H335" s="85" t="str">
        <f t="shared" si="53"/>
        <v/>
      </c>
      <c r="I335" s="85" t="str">
        <f t="shared" si="54"/>
        <v/>
      </c>
      <c r="J335" s="122"/>
      <c r="K335" s="122"/>
      <c r="L335" s="122"/>
      <c r="M335" s="8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85" t="str">
        <f>IF(C336="","",VLOOKUP('OPĆI DIO'!$C$3,'OPĆI DIO'!$L$6:$U$138,10,FALSE))</f>
        <v/>
      </c>
      <c r="B336" s="85" t="str">
        <f>IF(C336="","",VLOOKUP('OPĆI DIO'!$C$3,'OPĆI DIO'!$L$6:$U$138,9,FALSE))</f>
        <v/>
      </c>
      <c r="C336" s="90"/>
      <c r="D336" s="85" t="str">
        <f t="shared" si="51"/>
        <v/>
      </c>
      <c r="E336" s="90"/>
      <c r="F336" s="85" t="str">
        <f t="shared" si="52"/>
        <v/>
      </c>
      <c r="G336" s="123"/>
      <c r="H336" s="85" t="str">
        <f t="shared" si="53"/>
        <v/>
      </c>
      <c r="I336" s="85" t="str">
        <f t="shared" si="54"/>
        <v/>
      </c>
      <c r="J336" s="122"/>
      <c r="K336" s="122"/>
      <c r="L336" s="122"/>
      <c r="M336" s="8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85" t="str">
        <f>IF(C337="","",VLOOKUP('OPĆI DIO'!$C$3,'OPĆI DIO'!$L$6:$U$138,10,FALSE))</f>
        <v/>
      </c>
      <c r="B337" s="85" t="str">
        <f>IF(C337="","",VLOOKUP('OPĆI DIO'!$C$3,'OPĆI DIO'!$L$6:$U$138,9,FALSE))</f>
        <v/>
      </c>
      <c r="C337" s="90"/>
      <c r="D337" s="85" t="str">
        <f t="shared" si="51"/>
        <v/>
      </c>
      <c r="E337" s="90"/>
      <c r="F337" s="85" t="str">
        <f t="shared" si="52"/>
        <v/>
      </c>
      <c r="G337" s="123"/>
      <c r="H337" s="85" t="str">
        <f t="shared" si="53"/>
        <v/>
      </c>
      <c r="I337" s="85" t="str">
        <f t="shared" si="54"/>
        <v/>
      </c>
      <c r="J337" s="122"/>
      <c r="K337" s="122"/>
      <c r="L337" s="122"/>
      <c r="M337" s="8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85" t="str">
        <f>IF(C338="","",VLOOKUP('OPĆI DIO'!$C$3,'OPĆI DIO'!$L$6:$U$138,10,FALSE))</f>
        <v/>
      </c>
      <c r="B338" s="85" t="str">
        <f>IF(C338="","",VLOOKUP('OPĆI DIO'!$C$3,'OPĆI DIO'!$L$6:$U$138,9,FALSE))</f>
        <v/>
      </c>
      <c r="C338" s="90"/>
      <c r="D338" s="85" t="str">
        <f t="shared" si="51"/>
        <v/>
      </c>
      <c r="E338" s="90"/>
      <c r="F338" s="85" t="str">
        <f t="shared" si="52"/>
        <v/>
      </c>
      <c r="G338" s="123"/>
      <c r="H338" s="85" t="str">
        <f t="shared" si="53"/>
        <v/>
      </c>
      <c r="I338" s="85" t="str">
        <f t="shared" si="54"/>
        <v/>
      </c>
      <c r="J338" s="122"/>
      <c r="K338" s="122"/>
      <c r="L338" s="122"/>
      <c r="M338" s="8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85" t="str">
        <f>IF(C339="","",VLOOKUP('OPĆI DIO'!$C$3,'OPĆI DIO'!$L$6:$U$138,10,FALSE))</f>
        <v/>
      </c>
      <c r="B339" s="85" t="str">
        <f>IF(C339="","",VLOOKUP('OPĆI DIO'!$C$3,'OPĆI DIO'!$L$6:$U$138,9,FALSE))</f>
        <v/>
      </c>
      <c r="C339" s="90"/>
      <c r="D339" s="85" t="str">
        <f t="shared" si="51"/>
        <v/>
      </c>
      <c r="E339" s="90"/>
      <c r="F339" s="85" t="str">
        <f t="shared" si="52"/>
        <v/>
      </c>
      <c r="G339" s="123"/>
      <c r="H339" s="85" t="str">
        <f t="shared" si="53"/>
        <v/>
      </c>
      <c r="I339" s="85" t="str">
        <f t="shared" si="54"/>
        <v/>
      </c>
      <c r="J339" s="122"/>
      <c r="K339" s="122"/>
      <c r="L339" s="122"/>
      <c r="M339" s="8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85" t="str">
        <f>IF(C340="","",VLOOKUP('OPĆI DIO'!$C$3,'OPĆI DIO'!$L$6:$U$138,10,FALSE))</f>
        <v/>
      </c>
      <c r="B340" s="85" t="str">
        <f>IF(C340="","",VLOOKUP('OPĆI DIO'!$C$3,'OPĆI DIO'!$L$6:$U$138,9,FALSE))</f>
        <v/>
      </c>
      <c r="C340" s="90"/>
      <c r="D340" s="85" t="str">
        <f t="shared" si="51"/>
        <v/>
      </c>
      <c r="E340" s="90"/>
      <c r="F340" s="85" t="str">
        <f t="shared" si="52"/>
        <v/>
      </c>
      <c r="G340" s="123"/>
      <c r="H340" s="85" t="str">
        <f t="shared" si="53"/>
        <v/>
      </c>
      <c r="I340" s="85" t="str">
        <f t="shared" si="54"/>
        <v/>
      </c>
      <c r="J340" s="122"/>
      <c r="K340" s="122"/>
      <c r="L340" s="122"/>
      <c r="M340" s="8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85" t="str">
        <f>IF(C341="","",VLOOKUP('OPĆI DIO'!$C$3,'OPĆI DIO'!$L$6:$U$138,10,FALSE))</f>
        <v/>
      </c>
      <c r="B341" s="85" t="str">
        <f>IF(C341="","",VLOOKUP('OPĆI DIO'!$C$3,'OPĆI DIO'!$L$6:$U$138,9,FALSE))</f>
        <v/>
      </c>
      <c r="C341" s="90"/>
      <c r="D341" s="85" t="str">
        <f t="shared" si="51"/>
        <v/>
      </c>
      <c r="E341" s="90"/>
      <c r="F341" s="85" t="str">
        <f t="shared" si="52"/>
        <v/>
      </c>
      <c r="G341" s="123"/>
      <c r="H341" s="85" t="str">
        <f t="shared" si="53"/>
        <v/>
      </c>
      <c r="I341" s="85" t="str">
        <f t="shared" si="54"/>
        <v/>
      </c>
      <c r="J341" s="122"/>
      <c r="K341" s="122"/>
      <c r="L341" s="122"/>
      <c r="M341" s="8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85" t="str">
        <f>IF(C342="","",VLOOKUP('OPĆI DIO'!$C$3,'OPĆI DIO'!$L$6:$U$138,10,FALSE))</f>
        <v/>
      </c>
      <c r="B342" s="85" t="str">
        <f>IF(C342="","",VLOOKUP('OPĆI DIO'!$C$3,'OPĆI DIO'!$L$6:$U$138,9,FALSE))</f>
        <v/>
      </c>
      <c r="C342" s="90"/>
      <c r="D342" s="85" t="str">
        <f t="shared" si="51"/>
        <v/>
      </c>
      <c r="E342" s="90"/>
      <c r="F342" s="85" t="str">
        <f t="shared" si="52"/>
        <v/>
      </c>
      <c r="G342" s="123"/>
      <c r="H342" s="85" t="str">
        <f t="shared" si="53"/>
        <v/>
      </c>
      <c r="I342" s="85" t="str">
        <f t="shared" si="54"/>
        <v/>
      </c>
      <c r="J342" s="122"/>
      <c r="K342" s="122"/>
      <c r="L342" s="122"/>
      <c r="M342" s="8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85" t="str">
        <f>IF(C343="","",VLOOKUP('OPĆI DIO'!$C$3,'OPĆI DIO'!$L$6:$U$138,10,FALSE))</f>
        <v/>
      </c>
      <c r="B343" s="85" t="str">
        <f>IF(C343="","",VLOOKUP('OPĆI DIO'!$C$3,'OPĆI DIO'!$L$6:$U$138,9,FALSE))</f>
        <v/>
      </c>
      <c r="C343" s="90"/>
      <c r="D343" s="85" t="str">
        <f t="shared" si="51"/>
        <v/>
      </c>
      <c r="E343" s="90"/>
      <c r="F343" s="85" t="str">
        <f t="shared" si="52"/>
        <v/>
      </c>
      <c r="G343" s="123"/>
      <c r="H343" s="85" t="str">
        <f t="shared" si="53"/>
        <v/>
      </c>
      <c r="I343" s="85" t="str">
        <f t="shared" si="54"/>
        <v/>
      </c>
      <c r="J343" s="122"/>
      <c r="K343" s="122"/>
      <c r="L343" s="122"/>
      <c r="M343" s="8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85" t="str">
        <f>IF(C344="","",VLOOKUP('OPĆI DIO'!$C$3,'OPĆI DIO'!$L$6:$U$138,10,FALSE))</f>
        <v/>
      </c>
      <c r="B344" s="85" t="str">
        <f>IF(C344="","",VLOOKUP('OPĆI DIO'!$C$3,'OPĆI DIO'!$L$6:$U$138,9,FALSE))</f>
        <v/>
      </c>
      <c r="C344" s="90"/>
      <c r="D344" s="85" t="str">
        <f t="shared" si="51"/>
        <v/>
      </c>
      <c r="E344" s="90"/>
      <c r="F344" s="85" t="str">
        <f t="shared" si="52"/>
        <v/>
      </c>
      <c r="G344" s="123"/>
      <c r="H344" s="85" t="str">
        <f t="shared" si="53"/>
        <v/>
      </c>
      <c r="I344" s="85" t="str">
        <f t="shared" si="54"/>
        <v/>
      </c>
      <c r="J344" s="122"/>
      <c r="K344" s="122"/>
      <c r="L344" s="122"/>
      <c r="M344" s="8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85" t="str">
        <f>IF(C345="","",VLOOKUP('OPĆI DIO'!$C$3,'OPĆI DIO'!$L$6:$U$138,10,FALSE))</f>
        <v/>
      </c>
      <c r="B345" s="85" t="str">
        <f>IF(C345="","",VLOOKUP('OPĆI DIO'!$C$3,'OPĆI DIO'!$L$6:$U$138,9,FALSE))</f>
        <v/>
      </c>
      <c r="C345" s="90"/>
      <c r="D345" s="85" t="str">
        <f t="shared" si="51"/>
        <v/>
      </c>
      <c r="E345" s="90"/>
      <c r="F345" s="85" t="str">
        <f t="shared" si="52"/>
        <v/>
      </c>
      <c r="G345" s="123"/>
      <c r="H345" s="85" t="str">
        <f t="shared" si="53"/>
        <v/>
      </c>
      <c r="I345" s="85" t="str">
        <f t="shared" si="54"/>
        <v/>
      </c>
      <c r="J345" s="122"/>
      <c r="K345" s="122"/>
      <c r="L345" s="122"/>
      <c r="M345" s="8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85" t="str">
        <f>IF(C346="","",VLOOKUP('OPĆI DIO'!$C$3,'OPĆI DIO'!$L$6:$U$138,10,FALSE))</f>
        <v/>
      </c>
      <c r="B346" s="85" t="str">
        <f>IF(C346="","",VLOOKUP('OPĆI DIO'!$C$3,'OPĆI DIO'!$L$6:$U$138,9,FALSE))</f>
        <v/>
      </c>
      <c r="C346" s="90"/>
      <c r="D346" s="85" t="str">
        <f t="shared" si="51"/>
        <v/>
      </c>
      <c r="E346" s="90"/>
      <c r="F346" s="85" t="str">
        <f t="shared" si="52"/>
        <v/>
      </c>
      <c r="G346" s="123"/>
      <c r="H346" s="85" t="str">
        <f t="shared" si="53"/>
        <v/>
      </c>
      <c r="I346" s="85" t="str">
        <f t="shared" si="54"/>
        <v/>
      </c>
      <c r="J346" s="122"/>
      <c r="K346" s="122"/>
      <c r="L346" s="122"/>
      <c r="M346" s="8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85" t="str">
        <f>IF(C347="","",VLOOKUP('OPĆI DIO'!$C$3,'OPĆI DIO'!$L$6:$U$138,10,FALSE))</f>
        <v/>
      </c>
      <c r="B347" s="85" t="str">
        <f>IF(C347="","",VLOOKUP('OPĆI DIO'!$C$3,'OPĆI DIO'!$L$6:$U$138,9,FALSE))</f>
        <v/>
      </c>
      <c r="C347" s="90"/>
      <c r="D347" s="85" t="str">
        <f t="shared" si="51"/>
        <v/>
      </c>
      <c r="E347" s="90"/>
      <c r="F347" s="85" t="str">
        <f t="shared" si="52"/>
        <v/>
      </c>
      <c r="G347" s="123"/>
      <c r="H347" s="85" t="str">
        <f t="shared" si="53"/>
        <v/>
      </c>
      <c r="I347" s="85" t="str">
        <f t="shared" si="54"/>
        <v/>
      </c>
      <c r="J347" s="122"/>
      <c r="K347" s="122"/>
      <c r="L347" s="122"/>
      <c r="M347" s="8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85" t="str">
        <f>IF(C348="","",VLOOKUP('OPĆI DIO'!$C$3,'OPĆI DIO'!$L$6:$U$138,10,FALSE))</f>
        <v/>
      </c>
      <c r="B348" s="85" t="str">
        <f>IF(C348="","",VLOOKUP('OPĆI DIO'!$C$3,'OPĆI DIO'!$L$6:$U$138,9,FALSE))</f>
        <v/>
      </c>
      <c r="C348" s="90"/>
      <c r="D348" s="85" t="str">
        <f t="shared" si="51"/>
        <v/>
      </c>
      <c r="E348" s="90"/>
      <c r="F348" s="85" t="str">
        <f t="shared" si="52"/>
        <v/>
      </c>
      <c r="G348" s="123"/>
      <c r="H348" s="85" t="str">
        <f t="shared" si="53"/>
        <v/>
      </c>
      <c r="I348" s="85" t="str">
        <f t="shared" si="54"/>
        <v/>
      </c>
      <c r="J348" s="122"/>
      <c r="K348" s="122"/>
      <c r="L348" s="122"/>
      <c r="M348" s="8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85" t="str">
        <f>IF(C349="","",VLOOKUP('OPĆI DIO'!$C$3,'OPĆI DIO'!$L$6:$U$138,10,FALSE))</f>
        <v/>
      </c>
      <c r="B349" s="85" t="str">
        <f>IF(C349="","",VLOOKUP('OPĆI DIO'!$C$3,'OPĆI DIO'!$L$6:$U$138,9,FALSE))</f>
        <v/>
      </c>
      <c r="C349" s="90"/>
      <c r="D349" s="85" t="str">
        <f t="shared" si="51"/>
        <v/>
      </c>
      <c r="E349" s="90"/>
      <c r="F349" s="85" t="str">
        <f t="shared" si="52"/>
        <v/>
      </c>
      <c r="G349" s="123"/>
      <c r="H349" s="85" t="str">
        <f t="shared" si="53"/>
        <v/>
      </c>
      <c r="I349" s="85" t="str">
        <f t="shared" si="54"/>
        <v/>
      </c>
      <c r="J349" s="122"/>
      <c r="K349" s="122"/>
      <c r="L349" s="122"/>
      <c r="M349" s="8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85" t="str">
        <f>IF(C350="","",VLOOKUP('OPĆI DIO'!$C$3,'OPĆI DIO'!$L$6:$U$138,10,FALSE))</f>
        <v/>
      </c>
      <c r="B350" s="85" t="str">
        <f>IF(C350="","",VLOOKUP('OPĆI DIO'!$C$3,'OPĆI DIO'!$L$6:$U$138,9,FALSE))</f>
        <v/>
      </c>
      <c r="C350" s="90"/>
      <c r="D350" s="85" t="str">
        <f t="shared" si="51"/>
        <v/>
      </c>
      <c r="E350" s="90"/>
      <c r="F350" s="85" t="str">
        <f t="shared" si="52"/>
        <v/>
      </c>
      <c r="G350" s="123"/>
      <c r="H350" s="85" t="str">
        <f t="shared" si="53"/>
        <v/>
      </c>
      <c r="I350" s="85" t="str">
        <f t="shared" si="54"/>
        <v/>
      </c>
      <c r="J350" s="122"/>
      <c r="K350" s="122"/>
      <c r="L350" s="122"/>
      <c r="M350" s="8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85" t="str">
        <f>IF(C351="","",VLOOKUP('OPĆI DIO'!$C$3,'OPĆI DIO'!$L$6:$U$138,10,FALSE))</f>
        <v/>
      </c>
      <c r="B351" s="85" t="str">
        <f>IF(C351="","",VLOOKUP('OPĆI DIO'!$C$3,'OPĆI DIO'!$L$6:$U$138,9,FALSE))</f>
        <v/>
      </c>
      <c r="C351" s="90"/>
      <c r="D351" s="85" t="str">
        <f t="shared" si="51"/>
        <v/>
      </c>
      <c r="E351" s="90"/>
      <c r="F351" s="85" t="str">
        <f t="shared" si="52"/>
        <v/>
      </c>
      <c r="G351" s="123"/>
      <c r="H351" s="85" t="str">
        <f t="shared" si="53"/>
        <v/>
      </c>
      <c r="I351" s="85" t="str">
        <f t="shared" si="54"/>
        <v/>
      </c>
      <c r="J351" s="122"/>
      <c r="K351" s="122"/>
      <c r="L351" s="122"/>
      <c r="M351" s="8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85" t="str">
        <f>IF(C352="","",VLOOKUP('OPĆI DIO'!$C$3,'OPĆI DIO'!$L$6:$U$138,10,FALSE))</f>
        <v/>
      </c>
      <c r="B352" s="85" t="str">
        <f>IF(C352="","",VLOOKUP('OPĆI DIO'!$C$3,'OPĆI DIO'!$L$6:$U$138,9,FALSE))</f>
        <v/>
      </c>
      <c r="C352" s="90"/>
      <c r="D352" s="85" t="str">
        <f t="shared" si="51"/>
        <v/>
      </c>
      <c r="E352" s="90"/>
      <c r="F352" s="85" t="str">
        <f t="shared" si="52"/>
        <v/>
      </c>
      <c r="G352" s="123"/>
      <c r="H352" s="85" t="str">
        <f t="shared" si="53"/>
        <v/>
      </c>
      <c r="I352" s="85" t="str">
        <f t="shared" si="54"/>
        <v/>
      </c>
      <c r="J352" s="122"/>
      <c r="K352" s="122"/>
      <c r="L352" s="122"/>
      <c r="M352" s="8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85" t="str">
        <f>IF(C353="","",VLOOKUP('OPĆI DIO'!$C$3,'OPĆI DIO'!$L$6:$U$138,10,FALSE))</f>
        <v/>
      </c>
      <c r="B353" s="85" t="str">
        <f>IF(C353="","",VLOOKUP('OPĆI DIO'!$C$3,'OPĆI DIO'!$L$6:$U$138,9,FALSE))</f>
        <v/>
      </c>
      <c r="C353" s="90"/>
      <c r="D353" s="85" t="str">
        <f t="shared" si="51"/>
        <v/>
      </c>
      <c r="E353" s="90"/>
      <c r="F353" s="85" t="str">
        <f t="shared" si="52"/>
        <v/>
      </c>
      <c r="G353" s="123"/>
      <c r="H353" s="85" t="str">
        <f t="shared" si="53"/>
        <v/>
      </c>
      <c r="I353" s="85" t="str">
        <f t="shared" si="54"/>
        <v/>
      </c>
      <c r="J353" s="122"/>
      <c r="K353" s="122"/>
      <c r="L353" s="122"/>
      <c r="M353" s="8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85" t="str">
        <f>IF(C354="","",VLOOKUP('OPĆI DIO'!$C$3,'OPĆI DIO'!$L$6:$U$138,10,FALSE))</f>
        <v/>
      </c>
      <c r="B354" s="85" t="str">
        <f>IF(C354="","",VLOOKUP('OPĆI DIO'!$C$3,'OPĆI DIO'!$L$6:$U$138,9,FALSE))</f>
        <v/>
      </c>
      <c r="C354" s="90"/>
      <c r="D354" s="85" t="str">
        <f t="shared" si="51"/>
        <v/>
      </c>
      <c r="E354" s="90"/>
      <c r="F354" s="85" t="str">
        <f t="shared" si="52"/>
        <v/>
      </c>
      <c r="G354" s="123"/>
      <c r="H354" s="85" t="str">
        <f t="shared" si="53"/>
        <v/>
      </c>
      <c r="I354" s="85" t="str">
        <f t="shared" si="54"/>
        <v/>
      </c>
      <c r="J354" s="122"/>
      <c r="K354" s="122"/>
      <c r="L354" s="122"/>
      <c r="M354" s="8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85" t="str">
        <f>IF(C355="","",VLOOKUP('OPĆI DIO'!$C$3,'OPĆI DIO'!$L$6:$U$138,10,FALSE))</f>
        <v/>
      </c>
      <c r="B355" s="85" t="str">
        <f>IF(C355="","",VLOOKUP('OPĆI DIO'!$C$3,'OPĆI DIO'!$L$6:$U$138,9,FALSE))</f>
        <v/>
      </c>
      <c r="C355" s="90"/>
      <c r="D355" s="85" t="str">
        <f t="shared" si="51"/>
        <v/>
      </c>
      <c r="E355" s="90"/>
      <c r="F355" s="85" t="str">
        <f t="shared" si="52"/>
        <v/>
      </c>
      <c r="G355" s="123"/>
      <c r="H355" s="85" t="str">
        <f t="shared" si="53"/>
        <v/>
      </c>
      <c r="I355" s="85" t="str">
        <f t="shared" si="54"/>
        <v/>
      </c>
      <c r="J355" s="122"/>
      <c r="K355" s="122"/>
      <c r="L355" s="122"/>
      <c r="M355" s="8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85" t="str">
        <f>IF(C356="","",VLOOKUP('OPĆI DIO'!$C$3,'OPĆI DIO'!$L$6:$U$138,10,FALSE))</f>
        <v/>
      </c>
      <c r="B356" s="85" t="str">
        <f>IF(C356="","",VLOOKUP('OPĆI DIO'!$C$3,'OPĆI DIO'!$L$6:$U$138,9,FALSE))</f>
        <v/>
      </c>
      <c r="C356" s="90"/>
      <c r="D356" s="85" t="str">
        <f t="shared" si="51"/>
        <v/>
      </c>
      <c r="E356" s="90"/>
      <c r="F356" s="85" t="str">
        <f t="shared" si="52"/>
        <v/>
      </c>
      <c r="G356" s="123"/>
      <c r="H356" s="85" t="str">
        <f t="shared" si="53"/>
        <v/>
      </c>
      <c r="I356" s="85" t="str">
        <f t="shared" si="54"/>
        <v/>
      </c>
      <c r="J356" s="122"/>
      <c r="K356" s="122"/>
      <c r="L356" s="122"/>
      <c r="M356" s="8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85" t="str">
        <f>IF(C357="","",VLOOKUP('OPĆI DIO'!$C$3,'OPĆI DIO'!$L$6:$U$138,10,FALSE))</f>
        <v/>
      </c>
      <c r="B357" s="85" t="str">
        <f>IF(C357="","",VLOOKUP('OPĆI DIO'!$C$3,'OPĆI DIO'!$L$6:$U$138,9,FALSE))</f>
        <v/>
      </c>
      <c r="C357" s="90"/>
      <c r="D357" s="85" t="str">
        <f t="shared" si="51"/>
        <v/>
      </c>
      <c r="E357" s="90"/>
      <c r="F357" s="85" t="str">
        <f t="shared" si="52"/>
        <v/>
      </c>
      <c r="G357" s="123"/>
      <c r="H357" s="85" t="str">
        <f t="shared" si="53"/>
        <v/>
      </c>
      <c r="I357" s="85" t="str">
        <f t="shared" si="54"/>
        <v/>
      </c>
      <c r="J357" s="122"/>
      <c r="K357" s="122"/>
      <c r="L357" s="122"/>
      <c r="M357" s="8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85" t="str">
        <f>IF(C358="","",VLOOKUP('OPĆI DIO'!$C$3,'OPĆI DIO'!$L$6:$U$138,10,FALSE))</f>
        <v/>
      </c>
      <c r="B358" s="85" t="str">
        <f>IF(C358="","",VLOOKUP('OPĆI DIO'!$C$3,'OPĆI DIO'!$L$6:$U$138,9,FALSE))</f>
        <v/>
      </c>
      <c r="C358" s="90"/>
      <c r="D358" s="85" t="str">
        <f t="shared" si="51"/>
        <v/>
      </c>
      <c r="E358" s="90"/>
      <c r="F358" s="85" t="str">
        <f t="shared" si="52"/>
        <v/>
      </c>
      <c r="G358" s="123"/>
      <c r="H358" s="85" t="str">
        <f t="shared" si="53"/>
        <v/>
      </c>
      <c r="I358" s="85" t="str">
        <f t="shared" si="54"/>
        <v/>
      </c>
      <c r="J358" s="122"/>
      <c r="K358" s="122"/>
      <c r="L358" s="122"/>
      <c r="M358" s="8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85" t="str">
        <f>IF(C359="","",VLOOKUP('OPĆI DIO'!$C$3,'OPĆI DIO'!$L$6:$U$138,10,FALSE))</f>
        <v/>
      </c>
      <c r="B359" s="85" t="str">
        <f>IF(C359="","",VLOOKUP('OPĆI DIO'!$C$3,'OPĆI DIO'!$L$6:$U$138,9,FALSE))</f>
        <v/>
      </c>
      <c r="C359" s="90"/>
      <c r="D359" s="85" t="str">
        <f t="shared" si="51"/>
        <v/>
      </c>
      <c r="E359" s="90"/>
      <c r="F359" s="85" t="str">
        <f t="shared" si="52"/>
        <v/>
      </c>
      <c r="G359" s="123"/>
      <c r="H359" s="85" t="str">
        <f t="shared" si="53"/>
        <v/>
      </c>
      <c r="I359" s="85" t="str">
        <f t="shared" si="54"/>
        <v/>
      </c>
      <c r="J359" s="122"/>
      <c r="K359" s="122"/>
      <c r="L359" s="122"/>
      <c r="M359" s="8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85" t="str">
        <f>IF(C360="","",VLOOKUP('OPĆI DIO'!$C$3,'OPĆI DIO'!$L$6:$U$138,10,FALSE))</f>
        <v/>
      </c>
      <c r="B360" s="85" t="str">
        <f>IF(C360="","",VLOOKUP('OPĆI DIO'!$C$3,'OPĆI DIO'!$L$6:$U$138,9,FALSE))</f>
        <v/>
      </c>
      <c r="C360" s="90"/>
      <c r="D360" s="85" t="str">
        <f t="shared" si="51"/>
        <v/>
      </c>
      <c r="E360" s="90"/>
      <c r="F360" s="85" t="str">
        <f t="shared" si="52"/>
        <v/>
      </c>
      <c r="G360" s="123"/>
      <c r="H360" s="85" t="str">
        <f t="shared" si="53"/>
        <v/>
      </c>
      <c r="I360" s="85" t="str">
        <f t="shared" si="54"/>
        <v/>
      </c>
      <c r="J360" s="122"/>
      <c r="K360" s="122"/>
      <c r="L360" s="122"/>
      <c r="M360" s="8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85" t="str">
        <f>IF(C361="","",VLOOKUP('OPĆI DIO'!$C$3,'OPĆI DIO'!$L$6:$U$138,10,FALSE))</f>
        <v/>
      </c>
      <c r="B361" s="85" t="str">
        <f>IF(C361="","",VLOOKUP('OPĆI DIO'!$C$3,'OPĆI DIO'!$L$6:$U$138,9,FALSE))</f>
        <v/>
      </c>
      <c r="C361" s="90"/>
      <c r="D361" s="85" t="str">
        <f t="shared" si="51"/>
        <v/>
      </c>
      <c r="E361" s="90"/>
      <c r="F361" s="85" t="str">
        <f t="shared" si="52"/>
        <v/>
      </c>
      <c r="G361" s="123"/>
      <c r="H361" s="85" t="str">
        <f t="shared" si="53"/>
        <v/>
      </c>
      <c r="I361" s="85" t="str">
        <f t="shared" si="54"/>
        <v/>
      </c>
      <c r="J361" s="122"/>
      <c r="K361" s="122"/>
      <c r="L361" s="122"/>
      <c r="M361" s="8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85" t="str">
        <f>IF(C362="","",VLOOKUP('OPĆI DIO'!$C$3,'OPĆI DIO'!$L$6:$U$138,10,FALSE))</f>
        <v/>
      </c>
      <c r="B362" s="85" t="str">
        <f>IF(C362="","",VLOOKUP('OPĆI DIO'!$C$3,'OPĆI DIO'!$L$6:$U$138,9,FALSE))</f>
        <v/>
      </c>
      <c r="C362" s="90"/>
      <c r="D362" s="85" t="str">
        <f t="shared" si="51"/>
        <v/>
      </c>
      <c r="E362" s="90"/>
      <c r="F362" s="85" t="str">
        <f t="shared" si="52"/>
        <v/>
      </c>
      <c r="G362" s="123"/>
      <c r="H362" s="85" t="str">
        <f t="shared" si="53"/>
        <v/>
      </c>
      <c r="I362" s="85" t="str">
        <f t="shared" si="54"/>
        <v/>
      </c>
      <c r="J362" s="122"/>
      <c r="K362" s="122"/>
      <c r="L362" s="122"/>
      <c r="M362" s="8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85" t="str">
        <f>IF(C363="","",VLOOKUP('OPĆI DIO'!$C$3,'OPĆI DIO'!$L$6:$U$138,10,FALSE))</f>
        <v/>
      </c>
      <c r="B363" s="85" t="str">
        <f>IF(C363="","",VLOOKUP('OPĆI DIO'!$C$3,'OPĆI DIO'!$L$6:$U$138,9,FALSE))</f>
        <v/>
      </c>
      <c r="C363" s="90"/>
      <c r="D363" s="85" t="str">
        <f t="shared" si="51"/>
        <v/>
      </c>
      <c r="E363" s="90"/>
      <c r="F363" s="85" t="str">
        <f t="shared" si="52"/>
        <v/>
      </c>
      <c r="G363" s="123"/>
      <c r="H363" s="85" t="str">
        <f t="shared" si="53"/>
        <v/>
      </c>
      <c r="I363" s="85" t="str">
        <f t="shared" si="54"/>
        <v/>
      </c>
      <c r="J363" s="122"/>
      <c r="K363" s="122"/>
      <c r="L363" s="122"/>
      <c r="M363" s="8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85" t="str">
        <f>IF(C364="","",VLOOKUP('OPĆI DIO'!$C$3,'OPĆI DIO'!$L$6:$U$138,10,FALSE))</f>
        <v/>
      </c>
      <c r="B364" s="85" t="str">
        <f>IF(C364="","",VLOOKUP('OPĆI DIO'!$C$3,'OPĆI DIO'!$L$6:$U$138,9,FALSE))</f>
        <v/>
      </c>
      <c r="C364" s="90"/>
      <c r="D364" s="85" t="str">
        <f t="shared" si="51"/>
        <v/>
      </c>
      <c r="E364" s="90"/>
      <c r="F364" s="85" t="str">
        <f t="shared" si="52"/>
        <v/>
      </c>
      <c r="G364" s="123"/>
      <c r="H364" s="85" t="str">
        <f t="shared" si="53"/>
        <v/>
      </c>
      <c r="I364" s="85" t="str">
        <f t="shared" si="54"/>
        <v/>
      </c>
      <c r="J364" s="122"/>
      <c r="K364" s="122"/>
      <c r="L364" s="122"/>
      <c r="M364" s="8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85" t="str">
        <f>IF(C365="","",VLOOKUP('OPĆI DIO'!$C$3,'OPĆI DIO'!$L$6:$U$138,10,FALSE))</f>
        <v/>
      </c>
      <c r="B365" s="85" t="str">
        <f>IF(C365="","",VLOOKUP('OPĆI DIO'!$C$3,'OPĆI DIO'!$L$6:$U$138,9,FALSE))</f>
        <v/>
      </c>
      <c r="C365" s="90"/>
      <c r="D365" s="85" t="str">
        <f t="shared" si="51"/>
        <v/>
      </c>
      <c r="E365" s="90"/>
      <c r="F365" s="85" t="str">
        <f t="shared" si="52"/>
        <v/>
      </c>
      <c r="G365" s="123"/>
      <c r="H365" s="85" t="str">
        <f t="shared" si="53"/>
        <v/>
      </c>
      <c r="I365" s="85" t="str">
        <f t="shared" si="54"/>
        <v/>
      </c>
      <c r="J365" s="122"/>
      <c r="K365" s="122"/>
      <c r="L365" s="122"/>
      <c r="M365" s="8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85" t="str">
        <f>IF(C366="","",VLOOKUP('OPĆI DIO'!$C$3,'OPĆI DIO'!$L$6:$U$138,10,FALSE))</f>
        <v/>
      </c>
      <c r="B366" s="85" t="str">
        <f>IF(C366="","",VLOOKUP('OPĆI DIO'!$C$3,'OPĆI DIO'!$L$6:$U$138,9,FALSE))</f>
        <v/>
      </c>
      <c r="C366" s="90"/>
      <c r="D366" s="85" t="str">
        <f t="shared" si="51"/>
        <v/>
      </c>
      <c r="E366" s="90"/>
      <c r="F366" s="85" t="str">
        <f t="shared" si="52"/>
        <v/>
      </c>
      <c r="G366" s="123"/>
      <c r="H366" s="85" t="str">
        <f t="shared" si="53"/>
        <v/>
      </c>
      <c r="I366" s="85" t="str">
        <f t="shared" si="54"/>
        <v/>
      </c>
      <c r="J366" s="122"/>
      <c r="K366" s="122"/>
      <c r="L366" s="122"/>
      <c r="M366" s="8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85" t="str">
        <f>IF(C367="","",VLOOKUP('OPĆI DIO'!$C$3,'OPĆI DIO'!$L$6:$U$138,10,FALSE))</f>
        <v/>
      </c>
      <c r="B367" s="85" t="str">
        <f>IF(C367="","",VLOOKUP('OPĆI DIO'!$C$3,'OPĆI DIO'!$L$6:$U$138,9,FALSE))</f>
        <v/>
      </c>
      <c r="C367" s="90"/>
      <c r="D367" s="85" t="str">
        <f t="shared" si="51"/>
        <v/>
      </c>
      <c r="E367" s="90"/>
      <c r="F367" s="85" t="str">
        <f t="shared" si="52"/>
        <v/>
      </c>
      <c r="G367" s="123"/>
      <c r="H367" s="85" t="str">
        <f t="shared" si="53"/>
        <v/>
      </c>
      <c r="I367" s="85" t="str">
        <f t="shared" si="54"/>
        <v/>
      </c>
      <c r="J367" s="122"/>
      <c r="K367" s="122"/>
      <c r="L367" s="122"/>
      <c r="M367" s="8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85" t="str">
        <f>IF(C368="","",VLOOKUP('OPĆI DIO'!$C$3,'OPĆI DIO'!$L$6:$U$138,10,FALSE))</f>
        <v/>
      </c>
      <c r="B368" s="85" t="str">
        <f>IF(C368="","",VLOOKUP('OPĆI DIO'!$C$3,'OPĆI DIO'!$L$6:$U$138,9,FALSE))</f>
        <v/>
      </c>
      <c r="C368" s="90"/>
      <c r="D368" s="85" t="str">
        <f t="shared" si="51"/>
        <v/>
      </c>
      <c r="E368" s="90"/>
      <c r="F368" s="85" t="str">
        <f t="shared" si="52"/>
        <v/>
      </c>
      <c r="G368" s="123"/>
      <c r="H368" s="85" t="str">
        <f t="shared" si="53"/>
        <v/>
      </c>
      <c r="I368" s="85" t="str">
        <f t="shared" si="54"/>
        <v/>
      </c>
      <c r="J368" s="122"/>
      <c r="K368" s="122"/>
      <c r="L368" s="122"/>
      <c r="M368" s="8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85" t="str">
        <f>IF(C369="","",VLOOKUP('OPĆI DIO'!$C$3,'OPĆI DIO'!$L$6:$U$138,10,FALSE))</f>
        <v/>
      </c>
      <c r="B369" s="85" t="str">
        <f>IF(C369="","",VLOOKUP('OPĆI DIO'!$C$3,'OPĆI DIO'!$L$6:$U$138,9,FALSE))</f>
        <v/>
      </c>
      <c r="C369" s="90"/>
      <c r="D369" s="85" t="str">
        <f t="shared" si="51"/>
        <v/>
      </c>
      <c r="E369" s="90"/>
      <c r="F369" s="85" t="str">
        <f t="shared" si="52"/>
        <v/>
      </c>
      <c r="G369" s="123"/>
      <c r="H369" s="85" t="str">
        <f t="shared" si="53"/>
        <v/>
      </c>
      <c r="I369" s="85" t="str">
        <f t="shared" si="54"/>
        <v/>
      </c>
      <c r="J369" s="122"/>
      <c r="K369" s="122"/>
      <c r="L369" s="122"/>
      <c r="M369" s="8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85" t="str">
        <f>IF(C370="","",VLOOKUP('OPĆI DIO'!$C$3,'OPĆI DIO'!$L$6:$U$138,10,FALSE))</f>
        <v/>
      </c>
      <c r="B370" s="85" t="str">
        <f>IF(C370="","",VLOOKUP('OPĆI DIO'!$C$3,'OPĆI DIO'!$L$6:$U$138,9,FALSE))</f>
        <v/>
      </c>
      <c r="C370" s="90"/>
      <c r="D370" s="85" t="str">
        <f t="shared" si="51"/>
        <v/>
      </c>
      <c r="E370" s="90"/>
      <c r="F370" s="85" t="str">
        <f t="shared" si="52"/>
        <v/>
      </c>
      <c r="G370" s="123"/>
      <c r="H370" s="85" t="str">
        <f t="shared" si="53"/>
        <v/>
      </c>
      <c r="I370" s="85" t="str">
        <f t="shared" si="54"/>
        <v/>
      </c>
      <c r="J370" s="122"/>
      <c r="K370" s="122"/>
      <c r="L370" s="122"/>
      <c r="M370" s="8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85" t="str">
        <f>IF(C371="","",VLOOKUP('OPĆI DIO'!$C$3,'OPĆI DIO'!$L$6:$U$138,10,FALSE))</f>
        <v/>
      </c>
      <c r="B371" s="85" t="str">
        <f>IF(C371="","",VLOOKUP('OPĆI DIO'!$C$3,'OPĆI DIO'!$L$6:$U$138,9,FALSE))</f>
        <v/>
      </c>
      <c r="C371" s="90"/>
      <c r="D371" s="85" t="str">
        <f t="shared" si="51"/>
        <v/>
      </c>
      <c r="E371" s="90"/>
      <c r="F371" s="85" t="str">
        <f t="shared" si="52"/>
        <v/>
      </c>
      <c r="G371" s="123"/>
      <c r="H371" s="85" t="str">
        <f t="shared" si="53"/>
        <v/>
      </c>
      <c r="I371" s="85" t="str">
        <f t="shared" si="54"/>
        <v/>
      </c>
      <c r="J371" s="122"/>
      <c r="K371" s="122"/>
      <c r="L371" s="122"/>
      <c r="M371" s="8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85" t="str">
        <f>IF(C372="","",VLOOKUP('OPĆI DIO'!$C$3,'OPĆI DIO'!$L$6:$U$138,10,FALSE))</f>
        <v/>
      </c>
      <c r="B372" s="85" t="str">
        <f>IF(C372="","",VLOOKUP('OPĆI DIO'!$C$3,'OPĆI DIO'!$L$6:$U$138,9,FALSE))</f>
        <v/>
      </c>
      <c r="C372" s="90"/>
      <c r="D372" s="85" t="str">
        <f t="shared" si="51"/>
        <v/>
      </c>
      <c r="E372" s="90"/>
      <c r="F372" s="85" t="str">
        <f t="shared" si="52"/>
        <v/>
      </c>
      <c r="G372" s="123"/>
      <c r="H372" s="85" t="str">
        <f t="shared" si="53"/>
        <v/>
      </c>
      <c r="I372" s="85" t="str">
        <f t="shared" si="54"/>
        <v/>
      </c>
      <c r="J372" s="122"/>
      <c r="K372" s="122"/>
      <c r="L372" s="122"/>
      <c r="M372" s="8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85" t="str">
        <f>IF(C373="","",VLOOKUP('OPĆI DIO'!$C$3,'OPĆI DIO'!$L$6:$U$138,10,FALSE))</f>
        <v/>
      </c>
      <c r="B373" s="85" t="str">
        <f>IF(C373="","",VLOOKUP('OPĆI DIO'!$C$3,'OPĆI DIO'!$L$6:$U$138,9,FALSE))</f>
        <v/>
      </c>
      <c r="C373" s="90"/>
      <c r="D373" s="85" t="str">
        <f t="shared" si="51"/>
        <v/>
      </c>
      <c r="E373" s="90"/>
      <c r="F373" s="85" t="str">
        <f t="shared" si="52"/>
        <v/>
      </c>
      <c r="G373" s="123"/>
      <c r="H373" s="85" t="str">
        <f t="shared" si="53"/>
        <v/>
      </c>
      <c r="I373" s="85" t="str">
        <f t="shared" si="54"/>
        <v/>
      </c>
      <c r="J373" s="122"/>
      <c r="K373" s="122"/>
      <c r="L373" s="122"/>
      <c r="M373" s="8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85" t="str">
        <f>IF(C374="","",VLOOKUP('OPĆI DIO'!$C$3,'OPĆI DIO'!$L$6:$U$138,10,FALSE))</f>
        <v/>
      </c>
      <c r="B374" s="85" t="str">
        <f>IF(C374="","",VLOOKUP('OPĆI DIO'!$C$3,'OPĆI DIO'!$L$6:$U$138,9,FALSE))</f>
        <v/>
      </c>
      <c r="C374" s="90"/>
      <c r="D374" s="85" t="str">
        <f t="shared" si="51"/>
        <v/>
      </c>
      <c r="E374" s="90"/>
      <c r="F374" s="85" t="str">
        <f t="shared" si="52"/>
        <v/>
      </c>
      <c r="G374" s="123"/>
      <c r="H374" s="85" t="str">
        <f t="shared" si="53"/>
        <v/>
      </c>
      <c r="I374" s="85" t="str">
        <f t="shared" si="54"/>
        <v/>
      </c>
      <c r="J374" s="122"/>
      <c r="K374" s="122"/>
      <c r="L374" s="122"/>
      <c r="M374" s="8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85" t="str">
        <f>IF(C375="","",VLOOKUP('OPĆI DIO'!$C$3,'OPĆI DIO'!$L$6:$U$138,10,FALSE))</f>
        <v/>
      </c>
      <c r="B375" s="85" t="str">
        <f>IF(C375="","",VLOOKUP('OPĆI DIO'!$C$3,'OPĆI DIO'!$L$6:$U$138,9,FALSE))</f>
        <v/>
      </c>
      <c r="C375" s="90"/>
      <c r="D375" s="85" t="str">
        <f t="shared" si="51"/>
        <v/>
      </c>
      <c r="E375" s="90"/>
      <c r="F375" s="85" t="str">
        <f t="shared" si="52"/>
        <v/>
      </c>
      <c r="G375" s="123"/>
      <c r="H375" s="85" t="str">
        <f t="shared" si="53"/>
        <v/>
      </c>
      <c r="I375" s="85" t="str">
        <f t="shared" si="54"/>
        <v/>
      </c>
      <c r="J375" s="122"/>
      <c r="K375" s="122"/>
      <c r="L375" s="122"/>
      <c r="M375" s="8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85" t="str">
        <f>IF(C376="","",VLOOKUP('OPĆI DIO'!$C$3,'OPĆI DIO'!$L$6:$U$138,10,FALSE))</f>
        <v/>
      </c>
      <c r="B376" s="85" t="str">
        <f>IF(C376="","",VLOOKUP('OPĆI DIO'!$C$3,'OPĆI DIO'!$L$6:$U$138,9,FALSE))</f>
        <v/>
      </c>
      <c r="C376" s="90"/>
      <c r="D376" s="85" t="str">
        <f t="shared" si="51"/>
        <v/>
      </c>
      <c r="E376" s="90"/>
      <c r="F376" s="85" t="str">
        <f t="shared" si="52"/>
        <v/>
      </c>
      <c r="G376" s="123"/>
      <c r="H376" s="85" t="str">
        <f t="shared" si="53"/>
        <v/>
      </c>
      <c r="I376" s="85" t="str">
        <f t="shared" si="54"/>
        <v/>
      </c>
      <c r="J376" s="122"/>
      <c r="K376" s="122"/>
      <c r="L376" s="122"/>
      <c r="M376" s="8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85" t="str">
        <f>IF(C377="","",VLOOKUP('OPĆI DIO'!$C$3,'OPĆI DIO'!$L$6:$U$138,10,FALSE))</f>
        <v/>
      </c>
      <c r="B377" s="85" t="str">
        <f>IF(C377="","",VLOOKUP('OPĆI DIO'!$C$3,'OPĆI DIO'!$L$6:$U$138,9,FALSE))</f>
        <v/>
      </c>
      <c r="C377" s="90"/>
      <c r="D377" s="85" t="str">
        <f t="shared" si="51"/>
        <v/>
      </c>
      <c r="E377" s="90"/>
      <c r="F377" s="85" t="str">
        <f t="shared" si="52"/>
        <v/>
      </c>
      <c r="G377" s="123"/>
      <c r="H377" s="85" t="str">
        <f t="shared" si="53"/>
        <v/>
      </c>
      <c r="I377" s="85" t="str">
        <f t="shared" si="54"/>
        <v/>
      </c>
      <c r="J377" s="122"/>
      <c r="K377" s="122"/>
      <c r="L377" s="122"/>
      <c r="M377" s="8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85" t="str">
        <f>IF(C378="","",VLOOKUP('OPĆI DIO'!$C$3,'OPĆI DIO'!$L$6:$U$138,10,FALSE))</f>
        <v/>
      </c>
      <c r="B378" s="85" t="str">
        <f>IF(C378="","",VLOOKUP('OPĆI DIO'!$C$3,'OPĆI DIO'!$L$6:$U$138,9,FALSE))</f>
        <v/>
      </c>
      <c r="C378" s="90"/>
      <c r="D378" s="85" t="str">
        <f t="shared" si="51"/>
        <v/>
      </c>
      <c r="E378" s="90"/>
      <c r="F378" s="85" t="str">
        <f t="shared" si="52"/>
        <v/>
      </c>
      <c r="G378" s="123"/>
      <c r="H378" s="85" t="str">
        <f t="shared" si="53"/>
        <v/>
      </c>
      <c r="I378" s="85" t="str">
        <f t="shared" si="54"/>
        <v/>
      </c>
      <c r="J378" s="122"/>
      <c r="K378" s="122"/>
      <c r="L378" s="122"/>
      <c r="M378" s="8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85" t="str">
        <f>IF(C379="","",VLOOKUP('OPĆI DIO'!$C$3,'OPĆI DIO'!$L$6:$U$138,10,FALSE))</f>
        <v/>
      </c>
      <c r="B379" s="85" t="str">
        <f>IF(C379="","",VLOOKUP('OPĆI DIO'!$C$3,'OPĆI DIO'!$L$6:$U$138,9,FALSE))</f>
        <v/>
      </c>
      <c r="C379" s="90"/>
      <c r="D379" s="85" t="str">
        <f t="shared" si="51"/>
        <v/>
      </c>
      <c r="E379" s="90"/>
      <c r="F379" s="85" t="str">
        <f t="shared" si="52"/>
        <v/>
      </c>
      <c r="G379" s="123"/>
      <c r="H379" s="85" t="str">
        <f t="shared" si="53"/>
        <v/>
      </c>
      <c r="I379" s="85" t="str">
        <f t="shared" si="54"/>
        <v/>
      </c>
      <c r="J379" s="122"/>
      <c r="K379" s="122"/>
      <c r="L379" s="122"/>
      <c r="M379" s="8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85" t="str">
        <f>IF(C380="","",VLOOKUP('OPĆI DIO'!$C$3,'OPĆI DIO'!$L$6:$U$138,10,FALSE))</f>
        <v/>
      </c>
      <c r="B380" s="85" t="str">
        <f>IF(C380="","",VLOOKUP('OPĆI DIO'!$C$3,'OPĆI DIO'!$L$6:$U$138,9,FALSE))</f>
        <v/>
      </c>
      <c r="C380" s="90"/>
      <c r="D380" s="85" t="str">
        <f t="shared" si="51"/>
        <v/>
      </c>
      <c r="E380" s="90"/>
      <c r="F380" s="85" t="str">
        <f t="shared" si="52"/>
        <v/>
      </c>
      <c r="G380" s="123"/>
      <c r="H380" s="85" t="str">
        <f t="shared" si="53"/>
        <v/>
      </c>
      <c r="I380" s="85" t="str">
        <f t="shared" si="54"/>
        <v/>
      </c>
      <c r="J380" s="122"/>
      <c r="K380" s="122"/>
      <c r="L380" s="122"/>
      <c r="M380" s="8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85" t="str">
        <f>IF(C381="","",VLOOKUP('OPĆI DIO'!$C$3,'OPĆI DIO'!$L$6:$U$138,10,FALSE))</f>
        <v/>
      </c>
      <c r="B381" s="85" t="str">
        <f>IF(C381="","",VLOOKUP('OPĆI DIO'!$C$3,'OPĆI DIO'!$L$6:$U$138,9,FALSE))</f>
        <v/>
      </c>
      <c r="C381" s="90"/>
      <c r="D381" s="85" t="str">
        <f t="shared" si="51"/>
        <v/>
      </c>
      <c r="E381" s="90"/>
      <c r="F381" s="85" t="str">
        <f t="shared" si="52"/>
        <v/>
      </c>
      <c r="G381" s="123"/>
      <c r="H381" s="85" t="str">
        <f t="shared" si="53"/>
        <v/>
      </c>
      <c r="I381" s="85" t="str">
        <f t="shared" si="54"/>
        <v/>
      </c>
      <c r="J381" s="122"/>
      <c r="K381" s="122"/>
      <c r="L381" s="122"/>
      <c r="M381" s="8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85" t="str">
        <f>IF(C382="","",VLOOKUP('OPĆI DIO'!$C$3,'OPĆI DIO'!$L$6:$U$138,10,FALSE))</f>
        <v/>
      </c>
      <c r="B382" s="85" t="str">
        <f>IF(C382="","",VLOOKUP('OPĆI DIO'!$C$3,'OPĆI DIO'!$L$6:$U$138,9,FALSE))</f>
        <v/>
      </c>
      <c r="C382" s="90"/>
      <c r="D382" s="85" t="str">
        <f t="shared" si="51"/>
        <v/>
      </c>
      <c r="E382" s="90"/>
      <c r="F382" s="85" t="str">
        <f t="shared" si="52"/>
        <v/>
      </c>
      <c r="G382" s="123"/>
      <c r="H382" s="85" t="str">
        <f t="shared" si="53"/>
        <v/>
      </c>
      <c r="I382" s="85" t="str">
        <f t="shared" si="54"/>
        <v/>
      </c>
      <c r="J382" s="122"/>
      <c r="K382" s="122"/>
      <c r="L382" s="122"/>
      <c r="M382" s="8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85" t="str">
        <f>IF(C383="","",VLOOKUP('OPĆI DIO'!$C$3,'OPĆI DIO'!$L$6:$U$138,10,FALSE))</f>
        <v/>
      </c>
      <c r="B383" s="85" t="str">
        <f>IF(C383="","",VLOOKUP('OPĆI DIO'!$C$3,'OPĆI DIO'!$L$6:$U$138,9,FALSE))</f>
        <v/>
      </c>
      <c r="C383" s="90"/>
      <c r="D383" s="85" t="str">
        <f t="shared" si="51"/>
        <v/>
      </c>
      <c r="E383" s="90"/>
      <c r="F383" s="85" t="str">
        <f t="shared" si="52"/>
        <v/>
      </c>
      <c r="G383" s="123"/>
      <c r="H383" s="85" t="str">
        <f t="shared" si="53"/>
        <v/>
      </c>
      <c r="I383" s="85" t="str">
        <f t="shared" si="54"/>
        <v/>
      </c>
      <c r="J383" s="122"/>
      <c r="K383" s="122"/>
      <c r="L383" s="122"/>
      <c r="M383" s="8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85" t="str">
        <f>IF(C384="","",VLOOKUP('OPĆI DIO'!$C$3,'OPĆI DIO'!$L$6:$U$138,10,FALSE))</f>
        <v/>
      </c>
      <c r="B384" s="85" t="str">
        <f>IF(C384="","",VLOOKUP('OPĆI DIO'!$C$3,'OPĆI DIO'!$L$6:$U$138,9,FALSE))</f>
        <v/>
      </c>
      <c r="C384" s="90"/>
      <c r="D384" s="85" t="str">
        <f t="shared" si="51"/>
        <v/>
      </c>
      <c r="E384" s="90"/>
      <c r="F384" s="85" t="str">
        <f t="shared" si="52"/>
        <v/>
      </c>
      <c r="G384" s="123"/>
      <c r="H384" s="85" t="str">
        <f t="shared" si="53"/>
        <v/>
      </c>
      <c r="I384" s="85" t="str">
        <f t="shared" si="54"/>
        <v/>
      </c>
      <c r="J384" s="122"/>
      <c r="K384" s="122"/>
      <c r="L384" s="122"/>
      <c r="M384" s="8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85" t="str">
        <f>IF(C385="","",VLOOKUP('OPĆI DIO'!$C$3,'OPĆI DIO'!$L$6:$U$138,10,FALSE))</f>
        <v/>
      </c>
      <c r="B385" s="85" t="str">
        <f>IF(C385="","",VLOOKUP('OPĆI DIO'!$C$3,'OPĆI DIO'!$L$6:$U$138,9,FALSE))</f>
        <v/>
      </c>
      <c r="C385" s="90"/>
      <c r="D385" s="85" t="str">
        <f t="shared" si="51"/>
        <v/>
      </c>
      <c r="E385" s="90"/>
      <c r="F385" s="85" t="str">
        <f t="shared" si="52"/>
        <v/>
      </c>
      <c r="G385" s="123"/>
      <c r="H385" s="85" t="str">
        <f t="shared" si="53"/>
        <v/>
      </c>
      <c r="I385" s="85" t="str">
        <f t="shared" si="54"/>
        <v/>
      </c>
      <c r="J385" s="122"/>
      <c r="K385" s="122"/>
      <c r="L385" s="122"/>
      <c r="M385" s="8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85" t="str">
        <f>IF(C386="","",VLOOKUP('OPĆI DIO'!$C$3,'OPĆI DIO'!$L$6:$U$138,10,FALSE))</f>
        <v/>
      </c>
      <c r="B386" s="85" t="str">
        <f>IF(C386="","",VLOOKUP('OPĆI DIO'!$C$3,'OPĆI DIO'!$L$6:$U$138,9,FALSE))</f>
        <v/>
      </c>
      <c r="C386" s="90"/>
      <c r="D386" s="85" t="str">
        <f t="shared" si="51"/>
        <v/>
      </c>
      <c r="E386" s="90"/>
      <c r="F386" s="85" t="str">
        <f t="shared" si="52"/>
        <v/>
      </c>
      <c r="G386" s="123"/>
      <c r="H386" s="85" t="str">
        <f t="shared" si="53"/>
        <v/>
      </c>
      <c r="I386" s="85" t="str">
        <f t="shared" si="54"/>
        <v/>
      </c>
      <c r="J386" s="122"/>
      <c r="K386" s="122"/>
      <c r="L386" s="122"/>
      <c r="M386" s="8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85" t="str">
        <f>IF(C387="","",VLOOKUP('OPĆI DIO'!$C$3,'OPĆI DIO'!$L$6:$U$138,10,FALSE))</f>
        <v/>
      </c>
      <c r="B387" s="85" t="str">
        <f>IF(C387="","",VLOOKUP('OPĆI DIO'!$C$3,'OPĆI DIO'!$L$6:$U$138,9,FALSE))</f>
        <v/>
      </c>
      <c r="C387" s="90"/>
      <c r="D387" s="85" t="str">
        <f t="shared" ref="D387:D450" si="59">IFERROR(VLOOKUP(C387,$S$6:$T$24,2,FALSE),"")</f>
        <v/>
      </c>
      <c r="E387" s="90"/>
      <c r="F387" s="85" t="str">
        <f t="shared" si="52"/>
        <v/>
      </c>
      <c r="G387" s="123"/>
      <c r="H387" s="85" t="str">
        <f t="shared" si="53"/>
        <v/>
      </c>
      <c r="I387" s="85" t="str">
        <f t="shared" si="54"/>
        <v/>
      </c>
      <c r="J387" s="122"/>
      <c r="K387" s="122"/>
      <c r="L387" s="122"/>
      <c r="M387" s="8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85" t="str">
        <f>IF(C388="","",VLOOKUP('OPĆI DIO'!$C$3,'OPĆI DIO'!$L$6:$U$138,10,FALSE))</f>
        <v/>
      </c>
      <c r="B388" s="85" t="str">
        <f>IF(C388="","",VLOOKUP('OPĆI DIO'!$C$3,'OPĆI DIO'!$L$6:$U$138,9,FALSE))</f>
        <v/>
      </c>
      <c r="C388" s="90"/>
      <c r="D388" s="85" t="str">
        <f t="shared" si="59"/>
        <v/>
      </c>
      <c r="E388" s="90"/>
      <c r="F388" s="85" t="str">
        <f t="shared" ref="F388:F451" si="60">IFERROR(VLOOKUP(E388,$V$5:$X$129,2,FALSE),"")</f>
        <v/>
      </c>
      <c r="G388" s="123"/>
      <c r="H388" s="85" t="str">
        <f t="shared" ref="H388:H451" si="61">IFERROR(VLOOKUP(G388,$AB$6:$AC$327,2,FALSE),"")</f>
        <v/>
      </c>
      <c r="I388" s="85" t="str">
        <f t="shared" ref="I388:I451" si="62">IFERROR(VLOOKUP(G388,$AB$6:$AF$327,3,FALSE),"")</f>
        <v/>
      </c>
      <c r="J388" s="122"/>
      <c r="K388" s="122"/>
      <c r="L388" s="122"/>
      <c r="M388" s="89"/>
      <c r="O388" t="str">
        <f t="shared" ref="O388:O451" si="63">LEFT(E388,3)</f>
        <v/>
      </c>
      <c r="P388" t="str">
        <f t="shared" ref="P388:P451" si="64">LEFT(E388,2)</f>
        <v/>
      </c>
      <c r="Q388" t="str">
        <f t="shared" ref="Q388:Q451" si="65">LEFT(C388,3)</f>
        <v/>
      </c>
      <c r="R388" t="str">
        <f t="shared" ref="R388:R451" si="66">MID(I388,2,2)</f>
        <v/>
      </c>
    </row>
    <row r="389" spans="1:18">
      <c r="A389" s="85" t="str">
        <f>IF(C389="","",VLOOKUP('OPĆI DIO'!$C$3,'OPĆI DIO'!$L$6:$U$138,10,FALSE))</f>
        <v/>
      </c>
      <c r="B389" s="85" t="str">
        <f>IF(C389="","",VLOOKUP('OPĆI DIO'!$C$3,'OPĆI DIO'!$L$6:$U$138,9,FALSE))</f>
        <v/>
      </c>
      <c r="C389" s="90"/>
      <c r="D389" s="85" t="str">
        <f t="shared" si="59"/>
        <v/>
      </c>
      <c r="E389" s="90"/>
      <c r="F389" s="85" t="str">
        <f t="shared" si="60"/>
        <v/>
      </c>
      <c r="G389" s="123"/>
      <c r="H389" s="85" t="str">
        <f t="shared" si="61"/>
        <v/>
      </c>
      <c r="I389" s="85" t="str">
        <f t="shared" si="62"/>
        <v/>
      </c>
      <c r="J389" s="122"/>
      <c r="K389" s="122"/>
      <c r="L389" s="122"/>
      <c r="M389" s="89"/>
      <c r="O389" t="str">
        <f t="shared" si="63"/>
        <v/>
      </c>
      <c r="P389" t="str">
        <f t="shared" si="64"/>
        <v/>
      </c>
      <c r="Q389" t="str">
        <f t="shared" si="65"/>
        <v/>
      </c>
      <c r="R389" t="str">
        <f t="shared" si="66"/>
        <v/>
      </c>
    </row>
    <row r="390" spans="1:18">
      <c r="A390" s="85" t="str">
        <f>IF(C390="","",VLOOKUP('OPĆI DIO'!$C$3,'OPĆI DIO'!$L$6:$U$138,10,FALSE))</f>
        <v/>
      </c>
      <c r="B390" s="85" t="str">
        <f>IF(C390="","",VLOOKUP('OPĆI DIO'!$C$3,'OPĆI DIO'!$L$6:$U$138,9,FALSE))</f>
        <v/>
      </c>
      <c r="C390" s="90"/>
      <c r="D390" s="85" t="str">
        <f t="shared" si="59"/>
        <v/>
      </c>
      <c r="E390" s="90"/>
      <c r="F390" s="85" t="str">
        <f t="shared" si="60"/>
        <v/>
      </c>
      <c r="G390" s="123"/>
      <c r="H390" s="85" t="str">
        <f t="shared" si="61"/>
        <v/>
      </c>
      <c r="I390" s="85" t="str">
        <f t="shared" si="62"/>
        <v/>
      </c>
      <c r="J390" s="122"/>
      <c r="K390" s="122"/>
      <c r="L390" s="122"/>
      <c r="M390" s="89"/>
      <c r="O390" t="str">
        <f t="shared" si="63"/>
        <v/>
      </c>
      <c r="P390" t="str">
        <f t="shared" si="64"/>
        <v/>
      </c>
      <c r="Q390" t="str">
        <f t="shared" si="65"/>
        <v/>
      </c>
      <c r="R390" t="str">
        <f t="shared" si="66"/>
        <v/>
      </c>
    </row>
    <row r="391" spans="1:18">
      <c r="A391" s="85" t="str">
        <f>IF(C391="","",VLOOKUP('OPĆI DIO'!$C$3,'OPĆI DIO'!$L$6:$U$138,10,FALSE))</f>
        <v/>
      </c>
      <c r="B391" s="85" t="str">
        <f>IF(C391="","",VLOOKUP('OPĆI DIO'!$C$3,'OPĆI DIO'!$L$6:$U$138,9,FALSE))</f>
        <v/>
      </c>
      <c r="C391" s="90"/>
      <c r="D391" s="85" t="str">
        <f t="shared" si="59"/>
        <v/>
      </c>
      <c r="E391" s="90"/>
      <c r="F391" s="85" t="str">
        <f t="shared" si="60"/>
        <v/>
      </c>
      <c r="G391" s="123"/>
      <c r="H391" s="85" t="str">
        <f t="shared" si="61"/>
        <v/>
      </c>
      <c r="I391" s="85" t="str">
        <f t="shared" si="62"/>
        <v/>
      </c>
      <c r="J391" s="122"/>
      <c r="K391" s="122"/>
      <c r="L391" s="122"/>
      <c r="M391" s="8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85" t="str">
        <f>IF(C392="","",VLOOKUP('OPĆI DIO'!$C$3,'OPĆI DIO'!$L$6:$U$138,10,FALSE))</f>
        <v/>
      </c>
      <c r="B392" s="85" t="str">
        <f>IF(C392="","",VLOOKUP('OPĆI DIO'!$C$3,'OPĆI DIO'!$L$6:$U$138,9,FALSE))</f>
        <v/>
      </c>
      <c r="C392" s="90"/>
      <c r="D392" s="85" t="str">
        <f t="shared" si="59"/>
        <v/>
      </c>
      <c r="E392" s="90"/>
      <c r="F392" s="85" t="str">
        <f t="shared" si="60"/>
        <v/>
      </c>
      <c r="G392" s="123"/>
      <c r="H392" s="85" t="str">
        <f t="shared" si="61"/>
        <v/>
      </c>
      <c r="I392" s="85" t="str">
        <f t="shared" si="62"/>
        <v/>
      </c>
      <c r="J392" s="122"/>
      <c r="K392" s="122"/>
      <c r="L392" s="122"/>
      <c r="M392" s="8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85" t="str">
        <f>IF(C393="","",VLOOKUP('OPĆI DIO'!$C$3,'OPĆI DIO'!$L$6:$U$138,10,FALSE))</f>
        <v/>
      </c>
      <c r="B393" s="85" t="str">
        <f>IF(C393="","",VLOOKUP('OPĆI DIO'!$C$3,'OPĆI DIO'!$L$6:$U$138,9,FALSE))</f>
        <v/>
      </c>
      <c r="C393" s="90"/>
      <c r="D393" s="85" t="str">
        <f t="shared" si="59"/>
        <v/>
      </c>
      <c r="E393" s="90"/>
      <c r="F393" s="85" t="str">
        <f t="shared" si="60"/>
        <v/>
      </c>
      <c r="G393" s="123"/>
      <c r="H393" s="85" t="str">
        <f t="shared" si="61"/>
        <v/>
      </c>
      <c r="I393" s="85" t="str">
        <f t="shared" si="62"/>
        <v/>
      </c>
      <c r="J393" s="122"/>
      <c r="K393" s="122"/>
      <c r="L393" s="122"/>
      <c r="M393" s="8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85" t="str">
        <f>IF(C394="","",VLOOKUP('OPĆI DIO'!$C$3,'OPĆI DIO'!$L$6:$U$138,10,FALSE))</f>
        <v/>
      </c>
      <c r="B394" s="85" t="str">
        <f>IF(C394="","",VLOOKUP('OPĆI DIO'!$C$3,'OPĆI DIO'!$L$6:$U$138,9,FALSE))</f>
        <v/>
      </c>
      <c r="C394" s="90"/>
      <c r="D394" s="85" t="str">
        <f t="shared" si="59"/>
        <v/>
      </c>
      <c r="E394" s="90"/>
      <c r="F394" s="85" t="str">
        <f t="shared" si="60"/>
        <v/>
      </c>
      <c r="G394" s="123"/>
      <c r="H394" s="85" t="str">
        <f t="shared" si="61"/>
        <v/>
      </c>
      <c r="I394" s="85" t="str">
        <f t="shared" si="62"/>
        <v/>
      </c>
      <c r="J394" s="122"/>
      <c r="K394" s="122"/>
      <c r="L394" s="122"/>
      <c r="M394" s="8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85" t="str">
        <f>IF(C395="","",VLOOKUP('OPĆI DIO'!$C$3,'OPĆI DIO'!$L$6:$U$138,10,FALSE))</f>
        <v/>
      </c>
      <c r="B395" s="85" t="str">
        <f>IF(C395="","",VLOOKUP('OPĆI DIO'!$C$3,'OPĆI DIO'!$L$6:$U$138,9,FALSE))</f>
        <v/>
      </c>
      <c r="C395" s="90"/>
      <c r="D395" s="85" t="str">
        <f t="shared" si="59"/>
        <v/>
      </c>
      <c r="E395" s="90"/>
      <c r="F395" s="85" t="str">
        <f t="shared" si="60"/>
        <v/>
      </c>
      <c r="G395" s="123"/>
      <c r="H395" s="85" t="str">
        <f t="shared" si="61"/>
        <v/>
      </c>
      <c r="I395" s="85" t="str">
        <f t="shared" si="62"/>
        <v/>
      </c>
      <c r="J395" s="122"/>
      <c r="K395" s="122"/>
      <c r="L395" s="122"/>
      <c r="M395" s="8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85" t="str">
        <f>IF(C396="","",VLOOKUP('OPĆI DIO'!$C$3,'OPĆI DIO'!$L$6:$U$138,10,FALSE))</f>
        <v/>
      </c>
      <c r="B396" s="85" t="str">
        <f>IF(C396="","",VLOOKUP('OPĆI DIO'!$C$3,'OPĆI DIO'!$L$6:$U$138,9,FALSE))</f>
        <v/>
      </c>
      <c r="C396" s="90"/>
      <c r="D396" s="85" t="str">
        <f t="shared" si="59"/>
        <v/>
      </c>
      <c r="E396" s="90"/>
      <c r="F396" s="85" t="str">
        <f t="shared" si="60"/>
        <v/>
      </c>
      <c r="G396" s="123"/>
      <c r="H396" s="85" t="str">
        <f t="shared" si="61"/>
        <v/>
      </c>
      <c r="I396" s="85" t="str">
        <f t="shared" si="62"/>
        <v/>
      </c>
      <c r="J396" s="122"/>
      <c r="K396" s="122"/>
      <c r="L396" s="122"/>
      <c r="M396" s="8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85" t="str">
        <f>IF(C397="","",VLOOKUP('OPĆI DIO'!$C$3,'OPĆI DIO'!$L$6:$U$138,10,FALSE))</f>
        <v/>
      </c>
      <c r="B397" s="85" t="str">
        <f>IF(C397="","",VLOOKUP('OPĆI DIO'!$C$3,'OPĆI DIO'!$L$6:$U$138,9,FALSE))</f>
        <v/>
      </c>
      <c r="C397" s="90"/>
      <c r="D397" s="85" t="str">
        <f t="shared" si="59"/>
        <v/>
      </c>
      <c r="E397" s="90"/>
      <c r="F397" s="85" t="str">
        <f t="shared" si="60"/>
        <v/>
      </c>
      <c r="G397" s="123"/>
      <c r="H397" s="85" t="str">
        <f t="shared" si="61"/>
        <v/>
      </c>
      <c r="I397" s="85" t="str">
        <f t="shared" si="62"/>
        <v/>
      </c>
      <c r="J397" s="122"/>
      <c r="K397" s="122"/>
      <c r="L397" s="122"/>
      <c r="M397" s="8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85" t="str">
        <f>IF(C398="","",VLOOKUP('OPĆI DIO'!$C$3,'OPĆI DIO'!$L$6:$U$138,10,FALSE))</f>
        <v/>
      </c>
      <c r="B398" s="85" t="str">
        <f>IF(C398="","",VLOOKUP('OPĆI DIO'!$C$3,'OPĆI DIO'!$L$6:$U$138,9,FALSE))</f>
        <v/>
      </c>
      <c r="C398" s="90"/>
      <c r="D398" s="85" t="str">
        <f t="shared" si="59"/>
        <v/>
      </c>
      <c r="E398" s="90"/>
      <c r="F398" s="85" t="str">
        <f t="shared" si="60"/>
        <v/>
      </c>
      <c r="G398" s="123"/>
      <c r="H398" s="85" t="str">
        <f t="shared" si="61"/>
        <v/>
      </c>
      <c r="I398" s="85" t="str">
        <f t="shared" si="62"/>
        <v/>
      </c>
      <c r="J398" s="122"/>
      <c r="K398" s="122"/>
      <c r="L398" s="122"/>
      <c r="M398" s="8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85" t="str">
        <f>IF(C399="","",VLOOKUP('OPĆI DIO'!$C$3,'OPĆI DIO'!$L$6:$U$138,10,FALSE))</f>
        <v/>
      </c>
      <c r="B399" s="85" t="str">
        <f>IF(C399="","",VLOOKUP('OPĆI DIO'!$C$3,'OPĆI DIO'!$L$6:$U$138,9,FALSE))</f>
        <v/>
      </c>
      <c r="C399" s="90"/>
      <c r="D399" s="85" t="str">
        <f t="shared" si="59"/>
        <v/>
      </c>
      <c r="E399" s="90"/>
      <c r="F399" s="85" t="str">
        <f t="shared" si="60"/>
        <v/>
      </c>
      <c r="G399" s="123"/>
      <c r="H399" s="85" t="str">
        <f t="shared" si="61"/>
        <v/>
      </c>
      <c r="I399" s="85" t="str">
        <f t="shared" si="62"/>
        <v/>
      </c>
      <c r="J399" s="122"/>
      <c r="K399" s="122"/>
      <c r="L399" s="122"/>
      <c r="M399" s="8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85" t="str">
        <f>IF(C400="","",VLOOKUP('OPĆI DIO'!$C$3,'OPĆI DIO'!$L$6:$U$138,10,FALSE))</f>
        <v/>
      </c>
      <c r="B400" s="85" t="str">
        <f>IF(C400="","",VLOOKUP('OPĆI DIO'!$C$3,'OPĆI DIO'!$L$6:$U$138,9,FALSE))</f>
        <v/>
      </c>
      <c r="C400" s="90"/>
      <c r="D400" s="85" t="str">
        <f t="shared" si="59"/>
        <v/>
      </c>
      <c r="E400" s="90"/>
      <c r="F400" s="85" t="str">
        <f t="shared" si="60"/>
        <v/>
      </c>
      <c r="G400" s="123"/>
      <c r="H400" s="85" t="str">
        <f t="shared" si="61"/>
        <v/>
      </c>
      <c r="I400" s="85" t="str">
        <f t="shared" si="62"/>
        <v/>
      </c>
      <c r="J400" s="122"/>
      <c r="K400" s="122"/>
      <c r="L400" s="122"/>
      <c r="M400" s="8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85" t="str">
        <f>IF(C401="","",VLOOKUP('OPĆI DIO'!$C$3,'OPĆI DIO'!$L$6:$U$138,10,FALSE))</f>
        <v/>
      </c>
      <c r="B401" s="85" t="str">
        <f>IF(C401="","",VLOOKUP('OPĆI DIO'!$C$3,'OPĆI DIO'!$L$6:$U$138,9,FALSE))</f>
        <v/>
      </c>
      <c r="C401" s="90"/>
      <c r="D401" s="85" t="str">
        <f t="shared" si="59"/>
        <v/>
      </c>
      <c r="E401" s="90"/>
      <c r="F401" s="85" t="str">
        <f t="shared" si="60"/>
        <v/>
      </c>
      <c r="G401" s="123"/>
      <c r="H401" s="85" t="str">
        <f t="shared" si="61"/>
        <v/>
      </c>
      <c r="I401" s="85" t="str">
        <f t="shared" si="62"/>
        <v/>
      </c>
      <c r="J401" s="122"/>
      <c r="K401" s="122"/>
      <c r="L401" s="122"/>
      <c r="M401" s="8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85" t="str">
        <f>IF(C402="","",VLOOKUP('OPĆI DIO'!$C$3,'OPĆI DIO'!$L$6:$U$138,10,FALSE))</f>
        <v/>
      </c>
      <c r="B402" s="85" t="str">
        <f>IF(C402="","",VLOOKUP('OPĆI DIO'!$C$3,'OPĆI DIO'!$L$6:$U$138,9,FALSE))</f>
        <v/>
      </c>
      <c r="C402" s="90"/>
      <c r="D402" s="85" t="str">
        <f t="shared" si="59"/>
        <v/>
      </c>
      <c r="E402" s="90"/>
      <c r="F402" s="85" t="str">
        <f t="shared" si="60"/>
        <v/>
      </c>
      <c r="G402" s="123"/>
      <c r="H402" s="85" t="str">
        <f t="shared" si="61"/>
        <v/>
      </c>
      <c r="I402" s="85" t="str">
        <f t="shared" si="62"/>
        <v/>
      </c>
      <c r="J402" s="122"/>
      <c r="K402" s="122"/>
      <c r="L402" s="122"/>
      <c r="M402" s="8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85" t="str">
        <f>IF(C403="","",VLOOKUP('OPĆI DIO'!$C$3,'OPĆI DIO'!$L$6:$U$138,10,FALSE))</f>
        <v/>
      </c>
      <c r="B403" s="85" t="str">
        <f>IF(C403="","",VLOOKUP('OPĆI DIO'!$C$3,'OPĆI DIO'!$L$6:$U$138,9,FALSE))</f>
        <v/>
      </c>
      <c r="C403" s="90"/>
      <c r="D403" s="85" t="str">
        <f t="shared" si="59"/>
        <v/>
      </c>
      <c r="E403" s="90"/>
      <c r="F403" s="85" t="str">
        <f t="shared" si="60"/>
        <v/>
      </c>
      <c r="G403" s="123"/>
      <c r="H403" s="85" t="str">
        <f t="shared" si="61"/>
        <v/>
      </c>
      <c r="I403" s="85" t="str">
        <f t="shared" si="62"/>
        <v/>
      </c>
      <c r="J403" s="122"/>
      <c r="K403" s="122"/>
      <c r="L403" s="122"/>
      <c r="M403" s="8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85" t="str">
        <f>IF(C404="","",VLOOKUP('OPĆI DIO'!$C$3,'OPĆI DIO'!$L$6:$U$138,10,FALSE))</f>
        <v/>
      </c>
      <c r="B404" s="85" t="str">
        <f>IF(C404="","",VLOOKUP('OPĆI DIO'!$C$3,'OPĆI DIO'!$L$6:$U$138,9,FALSE))</f>
        <v/>
      </c>
      <c r="C404" s="90"/>
      <c r="D404" s="85" t="str">
        <f t="shared" si="59"/>
        <v/>
      </c>
      <c r="E404" s="90"/>
      <c r="F404" s="85" t="str">
        <f t="shared" si="60"/>
        <v/>
      </c>
      <c r="G404" s="123"/>
      <c r="H404" s="85" t="str">
        <f t="shared" si="61"/>
        <v/>
      </c>
      <c r="I404" s="85" t="str">
        <f t="shared" si="62"/>
        <v/>
      </c>
      <c r="J404" s="122"/>
      <c r="K404" s="122"/>
      <c r="L404" s="122"/>
      <c r="M404" s="8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85" t="str">
        <f>IF(C405="","",VLOOKUP('OPĆI DIO'!$C$3,'OPĆI DIO'!$L$6:$U$138,10,FALSE))</f>
        <v/>
      </c>
      <c r="B405" s="85" t="str">
        <f>IF(C405="","",VLOOKUP('OPĆI DIO'!$C$3,'OPĆI DIO'!$L$6:$U$138,9,FALSE))</f>
        <v/>
      </c>
      <c r="C405" s="90"/>
      <c r="D405" s="85" t="str">
        <f t="shared" si="59"/>
        <v/>
      </c>
      <c r="E405" s="90"/>
      <c r="F405" s="85" t="str">
        <f t="shared" si="60"/>
        <v/>
      </c>
      <c r="G405" s="123"/>
      <c r="H405" s="85" t="str">
        <f t="shared" si="61"/>
        <v/>
      </c>
      <c r="I405" s="85" t="str">
        <f t="shared" si="62"/>
        <v/>
      </c>
      <c r="J405" s="122"/>
      <c r="K405" s="122"/>
      <c r="L405" s="122"/>
      <c r="M405" s="8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85" t="str">
        <f>IF(C406="","",VLOOKUP('OPĆI DIO'!$C$3,'OPĆI DIO'!$L$6:$U$138,10,FALSE))</f>
        <v/>
      </c>
      <c r="B406" s="85" t="str">
        <f>IF(C406="","",VLOOKUP('OPĆI DIO'!$C$3,'OPĆI DIO'!$L$6:$U$138,9,FALSE))</f>
        <v/>
      </c>
      <c r="C406" s="90"/>
      <c r="D406" s="85" t="str">
        <f t="shared" si="59"/>
        <v/>
      </c>
      <c r="E406" s="90"/>
      <c r="F406" s="85" t="str">
        <f t="shared" si="60"/>
        <v/>
      </c>
      <c r="G406" s="123"/>
      <c r="H406" s="85" t="str">
        <f t="shared" si="61"/>
        <v/>
      </c>
      <c r="I406" s="85" t="str">
        <f t="shared" si="62"/>
        <v/>
      </c>
      <c r="J406" s="122"/>
      <c r="K406" s="122"/>
      <c r="L406" s="122"/>
      <c r="M406" s="8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85" t="str">
        <f>IF(C407="","",VLOOKUP('OPĆI DIO'!$C$3,'OPĆI DIO'!$L$6:$U$138,10,FALSE))</f>
        <v/>
      </c>
      <c r="B407" s="85" t="str">
        <f>IF(C407="","",VLOOKUP('OPĆI DIO'!$C$3,'OPĆI DIO'!$L$6:$U$138,9,FALSE))</f>
        <v/>
      </c>
      <c r="C407" s="90"/>
      <c r="D407" s="85" t="str">
        <f t="shared" si="59"/>
        <v/>
      </c>
      <c r="E407" s="90"/>
      <c r="F407" s="85" t="str">
        <f t="shared" si="60"/>
        <v/>
      </c>
      <c r="G407" s="123"/>
      <c r="H407" s="85" t="str">
        <f t="shared" si="61"/>
        <v/>
      </c>
      <c r="I407" s="85" t="str">
        <f t="shared" si="62"/>
        <v/>
      </c>
      <c r="J407" s="122"/>
      <c r="K407" s="122"/>
      <c r="L407" s="122"/>
      <c r="M407" s="8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85" t="str">
        <f>IF(C408="","",VLOOKUP('OPĆI DIO'!$C$3,'OPĆI DIO'!$L$6:$U$138,10,FALSE))</f>
        <v/>
      </c>
      <c r="B408" s="85" t="str">
        <f>IF(C408="","",VLOOKUP('OPĆI DIO'!$C$3,'OPĆI DIO'!$L$6:$U$138,9,FALSE))</f>
        <v/>
      </c>
      <c r="C408" s="90"/>
      <c r="D408" s="85" t="str">
        <f t="shared" si="59"/>
        <v/>
      </c>
      <c r="E408" s="90"/>
      <c r="F408" s="85" t="str">
        <f t="shared" si="60"/>
        <v/>
      </c>
      <c r="G408" s="123"/>
      <c r="H408" s="85" t="str">
        <f t="shared" si="61"/>
        <v/>
      </c>
      <c r="I408" s="85" t="str">
        <f t="shared" si="62"/>
        <v/>
      </c>
      <c r="J408" s="122"/>
      <c r="K408" s="122"/>
      <c r="L408" s="122"/>
      <c r="M408" s="8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85" t="str">
        <f>IF(C409="","",VLOOKUP('OPĆI DIO'!$C$3,'OPĆI DIO'!$L$6:$U$138,10,FALSE))</f>
        <v/>
      </c>
      <c r="B409" s="85" t="str">
        <f>IF(C409="","",VLOOKUP('OPĆI DIO'!$C$3,'OPĆI DIO'!$L$6:$U$138,9,FALSE))</f>
        <v/>
      </c>
      <c r="C409" s="90"/>
      <c r="D409" s="85" t="str">
        <f t="shared" si="59"/>
        <v/>
      </c>
      <c r="E409" s="90"/>
      <c r="F409" s="85" t="str">
        <f t="shared" si="60"/>
        <v/>
      </c>
      <c r="G409" s="123"/>
      <c r="H409" s="85" t="str">
        <f t="shared" si="61"/>
        <v/>
      </c>
      <c r="I409" s="85" t="str">
        <f t="shared" si="62"/>
        <v/>
      </c>
      <c r="J409" s="122"/>
      <c r="K409" s="122"/>
      <c r="L409" s="122"/>
      <c r="M409" s="8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85" t="str">
        <f>IF(C410="","",VLOOKUP('OPĆI DIO'!$C$3,'OPĆI DIO'!$L$6:$U$138,10,FALSE))</f>
        <v/>
      </c>
      <c r="B410" s="85" t="str">
        <f>IF(C410="","",VLOOKUP('OPĆI DIO'!$C$3,'OPĆI DIO'!$L$6:$U$138,9,FALSE))</f>
        <v/>
      </c>
      <c r="C410" s="90"/>
      <c r="D410" s="85" t="str">
        <f t="shared" si="59"/>
        <v/>
      </c>
      <c r="E410" s="90"/>
      <c r="F410" s="85" t="str">
        <f t="shared" si="60"/>
        <v/>
      </c>
      <c r="G410" s="123"/>
      <c r="H410" s="85" t="str">
        <f t="shared" si="61"/>
        <v/>
      </c>
      <c r="I410" s="85" t="str">
        <f t="shared" si="62"/>
        <v/>
      </c>
      <c r="J410" s="122"/>
      <c r="K410" s="122"/>
      <c r="L410" s="122"/>
      <c r="M410" s="8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85" t="str">
        <f>IF(C411="","",VLOOKUP('OPĆI DIO'!$C$3,'OPĆI DIO'!$L$6:$U$138,10,FALSE))</f>
        <v/>
      </c>
      <c r="B411" s="85" t="str">
        <f>IF(C411="","",VLOOKUP('OPĆI DIO'!$C$3,'OPĆI DIO'!$L$6:$U$138,9,FALSE))</f>
        <v/>
      </c>
      <c r="C411" s="90"/>
      <c r="D411" s="85" t="str">
        <f t="shared" si="59"/>
        <v/>
      </c>
      <c r="E411" s="90"/>
      <c r="F411" s="85" t="str">
        <f t="shared" si="60"/>
        <v/>
      </c>
      <c r="G411" s="123"/>
      <c r="H411" s="85" t="str">
        <f t="shared" si="61"/>
        <v/>
      </c>
      <c r="I411" s="85" t="str">
        <f t="shared" si="62"/>
        <v/>
      </c>
      <c r="J411" s="122"/>
      <c r="K411" s="122"/>
      <c r="L411" s="122"/>
      <c r="M411" s="8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85" t="str">
        <f>IF(C412="","",VLOOKUP('OPĆI DIO'!$C$3,'OPĆI DIO'!$L$6:$U$138,10,FALSE))</f>
        <v/>
      </c>
      <c r="B412" s="85" t="str">
        <f>IF(C412="","",VLOOKUP('OPĆI DIO'!$C$3,'OPĆI DIO'!$L$6:$U$138,9,FALSE))</f>
        <v/>
      </c>
      <c r="C412" s="90"/>
      <c r="D412" s="85" t="str">
        <f t="shared" si="59"/>
        <v/>
      </c>
      <c r="E412" s="90"/>
      <c r="F412" s="85" t="str">
        <f t="shared" si="60"/>
        <v/>
      </c>
      <c r="G412" s="123"/>
      <c r="H412" s="85" t="str">
        <f t="shared" si="61"/>
        <v/>
      </c>
      <c r="I412" s="85" t="str">
        <f t="shared" si="62"/>
        <v/>
      </c>
      <c r="J412" s="122"/>
      <c r="K412" s="122"/>
      <c r="L412" s="122"/>
      <c r="M412" s="8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85" t="str">
        <f>IF(C413="","",VLOOKUP('OPĆI DIO'!$C$3,'OPĆI DIO'!$L$6:$U$138,10,FALSE))</f>
        <v/>
      </c>
      <c r="B413" s="85" t="str">
        <f>IF(C413="","",VLOOKUP('OPĆI DIO'!$C$3,'OPĆI DIO'!$L$6:$U$138,9,FALSE))</f>
        <v/>
      </c>
      <c r="C413" s="90"/>
      <c r="D413" s="85" t="str">
        <f t="shared" si="59"/>
        <v/>
      </c>
      <c r="E413" s="90"/>
      <c r="F413" s="85" t="str">
        <f t="shared" si="60"/>
        <v/>
      </c>
      <c r="G413" s="123"/>
      <c r="H413" s="85" t="str">
        <f t="shared" si="61"/>
        <v/>
      </c>
      <c r="I413" s="85" t="str">
        <f t="shared" si="62"/>
        <v/>
      </c>
      <c r="J413" s="122"/>
      <c r="K413" s="122"/>
      <c r="L413" s="122"/>
      <c r="M413" s="8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85" t="str">
        <f>IF(C414="","",VLOOKUP('OPĆI DIO'!$C$3,'OPĆI DIO'!$L$6:$U$138,10,FALSE))</f>
        <v/>
      </c>
      <c r="B414" s="85" t="str">
        <f>IF(C414="","",VLOOKUP('OPĆI DIO'!$C$3,'OPĆI DIO'!$L$6:$U$138,9,FALSE))</f>
        <v/>
      </c>
      <c r="C414" s="90"/>
      <c r="D414" s="85" t="str">
        <f t="shared" si="59"/>
        <v/>
      </c>
      <c r="E414" s="90"/>
      <c r="F414" s="85" t="str">
        <f t="shared" si="60"/>
        <v/>
      </c>
      <c r="G414" s="123"/>
      <c r="H414" s="85" t="str">
        <f t="shared" si="61"/>
        <v/>
      </c>
      <c r="I414" s="85" t="str">
        <f t="shared" si="62"/>
        <v/>
      </c>
      <c r="J414" s="122"/>
      <c r="K414" s="122"/>
      <c r="L414" s="122"/>
      <c r="M414" s="8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85" t="str">
        <f>IF(C415="","",VLOOKUP('OPĆI DIO'!$C$3,'OPĆI DIO'!$L$6:$U$138,10,FALSE))</f>
        <v/>
      </c>
      <c r="B415" s="85" t="str">
        <f>IF(C415="","",VLOOKUP('OPĆI DIO'!$C$3,'OPĆI DIO'!$L$6:$U$138,9,FALSE))</f>
        <v/>
      </c>
      <c r="C415" s="90"/>
      <c r="D415" s="85" t="str">
        <f t="shared" si="59"/>
        <v/>
      </c>
      <c r="E415" s="90"/>
      <c r="F415" s="85" t="str">
        <f t="shared" si="60"/>
        <v/>
      </c>
      <c r="G415" s="123"/>
      <c r="H415" s="85" t="str">
        <f t="shared" si="61"/>
        <v/>
      </c>
      <c r="I415" s="85" t="str">
        <f t="shared" si="62"/>
        <v/>
      </c>
      <c r="J415" s="122"/>
      <c r="K415" s="122"/>
      <c r="L415" s="122"/>
      <c r="M415" s="8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85" t="str">
        <f>IF(C416="","",VLOOKUP('OPĆI DIO'!$C$3,'OPĆI DIO'!$L$6:$U$138,10,FALSE))</f>
        <v/>
      </c>
      <c r="B416" s="85" t="str">
        <f>IF(C416="","",VLOOKUP('OPĆI DIO'!$C$3,'OPĆI DIO'!$L$6:$U$138,9,FALSE))</f>
        <v/>
      </c>
      <c r="C416" s="90"/>
      <c r="D416" s="85" t="str">
        <f t="shared" si="59"/>
        <v/>
      </c>
      <c r="E416" s="90"/>
      <c r="F416" s="85" t="str">
        <f t="shared" si="60"/>
        <v/>
      </c>
      <c r="G416" s="123"/>
      <c r="H416" s="85" t="str">
        <f t="shared" si="61"/>
        <v/>
      </c>
      <c r="I416" s="85" t="str">
        <f t="shared" si="62"/>
        <v/>
      </c>
      <c r="J416" s="122"/>
      <c r="K416" s="122"/>
      <c r="L416" s="122"/>
      <c r="M416" s="8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85" t="str">
        <f>IF(C417="","",VLOOKUP('OPĆI DIO'!$C$3,'OPĆI DIO'!$L$6:$U$138,10,FALSE))</f>
        <v/>
      </c>
      <c r="B417" s="85" t="str">
        <f>IF(C417="","",VLOOKUP('OPĆI DIO'!$C$3,'OPĆI DIO'!$L$6:$U$138,9,FALSE))</f>
        <v/>
      </c>
      <c r="C417" s="90"/>
      <c r="D417" s="85" t="str">
        <f t="shared" si="59"/>
        <v/>
      </c>
      <c r="E417" s="90"/>
      <c r="F417" s="85" t="str">
        <f t="shared" si="60"/>
        <v/>
      </c>
      <c r="G417" s="123"/>
      <c r="H417" s="85" t="str">
        <f t="shared" si="61"/>
        <v/>
      </c>
      <c r="I417" s="85" t="str">
        <f t="shared" si="62"/>
        <v/>
      </c>
      <c r="J417" s="122"/>
      <c r="K417" s="122"/>
      <c r="L417" s="122"/>
      <c r="M417" s="8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85" t="str">
        <f>IF(C418="","",VLOOKUP('OPĆI DIO'!$C$3,'OPĆI DIO'!$L$6:$U$138,10,FALSE))</f>
        <v/>
      </c>
      <c r="B418" s="85" t="str">
        <f>IF(C418="","",VLOOKUP('OPĆI DIO'!$C$3,'OPĆI DIO'!$L$6:$U$138,9,FALSE))</f>
        <v/>
      </c>
      <c r="C418" s="90"/>
      <c r="D418" s="85" t="str">
        <f t="shared" si="59"/>
        <v/>
      </c>
      <c r="E418" s="90"/>
      <c r="F418" s="85" t="str">
        <f t="shared" si="60"/>
        <v/>
      </c>
      <c r="G418" s="123"/>
      <c r="H418" s="85" t="str">
        <f t="shared" si="61"/>
        <v/>
      </c>
      <c r="I418" s="85" t="str">
        <f t="shared" si="62"/>
        <v/>
      </c>
      <c r="J418" s="122"/>
      <c r="K418" s="122"/>
      <c r="L418" s="122"/>
      <c r="M418" s="8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85" t="str">
        <f>IF(C419="","",VLOOKUP('OPĆI DIO'!$C$3,'OPĆI DIO'!$L$6:$U$138,10,FALSE))</f>
        <v/>
      </c>
      <c r="B419" s="85" t="str">
        <f>IF(C419="","",VLOOKUP('OPĆI DIO'!$C$3,'OPĆI DIO'!$L$6:$U$138,9,FALSE))</f>
        <v/>
      </c>
      <c r="C419" s="90"/>
      <c r="D419" s="85" t="str">
        <f t="shared" si="59"/>
        <v/>
      </c>
      <c r="E419" s="90"/>
      <c r="F419" s="85" t="str">
        <f t="shared" si="60"/>
        <v/>
      </c>
      <c r="G419" s="123"/>
      <c r="H419" s="85" t="str">
        <f t="shared" si="61"/>
        <v/>
      </c>
      <c r="I419" s="85" t="str">
        <f t="shared" si="62"/>
        <v/>
      </c>
      <c r="J419" s="122"/>
      <c r="K419" s="122"/>
      <c r="L419" s="122"/>
      <c r="M419" s="8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85" t="str">
        <f>IF(C420="","",VLOOKUP('OPĆI DIO'!$C$3,'OPĆI DIO'!$L$6:$U$138,10,FALSE))</f>
        <v/>
      </c>
      <c r="B420" s="85" t="str">
        <f>IF(C420="","",VLOOKUP('OPĆI DIO'!$C$3,'OPĆI DIO'!$L$6:$U$138,9,FALSE))</f>
        <v/>
      </c>
      <c r="C420" s="90"/>
      <c r="D420" s="85" t="str">
        <f t="shared" si="59"/>
        <v/>
      </c>
      <c r="E420" s="90"/>
      <c r="F420" s="85" t="str">
        <f t="shared" si="60"/>
        <v/>
      </c>
      <c r="G420" s="123"/>
      <c r="H420" s="85" t="str">
        <f t="shared" si="61"/>
        <v/>
      </c>
      <c r="I420" s="85" t="str">
        <f t="shared" si="62"/>
        <v/>
      </c>
      <c r="J420" s="122"/>
      <c r="K420" s="122"/>
      <c r="L420" s="122"/>
      <c r="M420" s="8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85" t="str">
        <f>IF(C421="","",VLOOKUP('OPĆI DIO'!$C$3,'OPĆI DIO'!$L$6:$U$138,10,FALSE))</f>
        <v/>
      </c>
      <c r="B421" s="85" t="str">
        <f>IF(C421="","",VLOOKUP('OPĆI DIO'!$C$3,'OPĆI DIO'!$L$6:$U$138,9,FALSE))</f>
        <v/>
      </c>
      <c r="C421" s="90"/>
      <c r="D421" s="85" t="str">
        <f t="shared" si="59"/>
        <v/>
      </c>
      <c r="E421" s="90"/>
      <c r="F421" s="85" t="str">
        <f t="shared" si="60"/>
        <v/>
      </c>
      <c r="G421" s="123"/>
      <c r="H421" s="85" t="str">
        <f t="shared" si="61"/>
        <v/>
      </c>
      <c r="I421" s="85" t="str">
        <f t="shared" si="62"/>
        <v/>
      </c>
      <c r="J421" s="122"/>
      <c r="K421" s="122"/>
      <c r="L421" s="122"/>
      <c r="M421" s="8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85" t="str">
        <f>IF(C422="","",VLOOKUP('OPĆI DIO'!$C$3,'OPĆI DIO'!$L$6:$U$138,10,FALSE))</f>
        <v/>
      </c>
      <c r="B422" s="85" t="str">
        <f>IF(C422="","",VLOOKUP('OPĆI DIO'!$C$3,'OPĆI DIO'!$L$6:$U$138,9,FALSE))</f>
        <v/>
      </c>
      <c r="C422" s="90"/>
      <c r="D422" s="85" t="str">
        <f t="shared" si="59"/>
        <v/>
      </c>
      <c r="E422" s="90"/>
      <c r="F422" s="85" t="str">
        <f t="shared" si="60"/>
        <v/>
      </c>
      <c r="G422" s="123"/>
      <c r="H422" s="85" t="str">
        <f t="shared" si="61"/>
        <v/>
      </c>
      <c r="I422" s="85" t="str">
        <f t="shared" si="62"/>
        <v/>
      </c>
      <c r="J422" s="122"/>
      <c r="K422" s="122"/>
      <c r="L422" s="122"/>
      <c r="M422" s="8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85" t="str">
        <f>IF(C423="","",VLOOKUP('OPĆI DIO'!$C$3,'OPĆI DIO'!$L$6:$U$138,10,FALSE))</f>
        <v/>
      </c>
      <c r="B423" s="85" t="str">
        <f>IF(C423="","",VLOOKUP('OPĆI DIO'!$C$3,'OPĆI DIO'!$L$6:$U$138,9,FALSE))</f>
        <v/>
      </c>
      <c r="C423" s="90"/>
      <c r="D423" s="85" t="str">
        <f t="shared" si="59"/>
        <v/>
      </c>
      <c r="E423" s="90"/>
      <c r="F423" s="85" t="str">
        <f t="shared" si="60"/>
        <v/>
      </c>
      <c r="G423" s="123"/>
      <c r="H423" s="85" t="str">
        <f t="shared" si="61"/>
        <v/>
      </c>
      <c r="I423" s="85" t="str">
        <f t="shared" si="62"/>
        <v/>
      </c>
      <c r="J423" s="122"/>
      <c r="K423" s="122"/>
      <c r="L423" s="122"/>
      <c r="M423" s="8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85" t="str">
        <f>IF(C424="","",VLOOKUP('OPĆI DIO'!$C$3,'OPĆI DIO'!$L$6:$U$138,10,FALSE))</f>
        <v/>
      </c>
      <c r="B424" s="85" t="str">
        <f>IF(C424="","",VLOOKUP('OPĆI DIO'!$C$3,'OPĆI DIO'!$L$6:$U$138,9,FALSE))</f>
        <v/>
      </c>
      <c r="C424" s="90"/>
      <c r="D424" s="85" t="str">
        <f t="shared" si="59"/>
        <v/>
      </c>
      <c r="E424" s="90"/>
      <c r="F424" s="85" t="str">
        <f t="shared" si="60"/>
        <v/>
      </c>
      <c r="G424" s="123"/>
      <c r="H424" s="85" t="str">
        <f t="shared" si="61"/>
        <v/>
      </c>
      <c r="I424" s="85" t="str">
        <f t="shared" si="62"/>
        <v/>
      </c>
      <c r="J424" s="122"/>
      <c r="K424" s="122"/>
      <c r="L424" s="122"/>
      <c r="M424" s="8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85" t="str">
        <f>IF(C425="","",VLOOKUP('OPĆI DIO'!$C$3,'OPĆI DIO'!$L$6:$U$138,10,FALSE))</f>
        <v/>
      </c>
      <c r="B425" s="85" t="str">
        <f>IF(C425="","",VLOOKUP('OPĆI DIO'!$C$3,'OPĆI DIO'!$L$6:$U$138,9,FALSE))</f>
        <v/>
      </c>
      <c r="C425" s="90"/>
      <c r="D425" s="85" t="str">
        <f t="shared" si="59"/>
        <v/>
      </c>
      <c r="E425" s="90"/>
      <c r="F425" s="85" t="str">
        <f t="shared" si="60"/>
        <v/>
      </c>
      <c r="G425" s="123"/>
      <c r="H425" s="85" t="str">
        <f t="shared" si="61"/>
        <v/>
      </c>
      <c r="I425" s="85" t="str">
        <f t="shared" si="62"/>
        <v/>
      </c>
      <c r="J425" s="122"/>
      <c r="K425" s="122"/>
      <c r="L425" s="122"/>
      <c r="M425" s="8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85" t="str">
        <f>IF(C426="","",VLOOKUP('OPĆI DIO'!$C$3,'OPĆI DIO'!$L$6:$U$138,10,FALSE))</f>
        <v/>
      </c>
      <c r="B426" s="85" t="str">
        <f>IF(C426="","",VLOOKUP('OPĆI DIO'!$C$3,'OPĆI DIO'!$L$6:$U$138,9,FALSE))</f>
        <v/>
      </c>
      <c r="C426" s="90"/>
      <c r="D426" s="85" t="str">
        <f t="shared" si="59"/>
        <v/>
      </c>
      <c r="E426" s="90"/>
      <c r="F426" s="85" t="str">
        <f t="shared" si="60"/>
        <v/>
      </c>
      <c r="G426" s="123"/>
      <c r="H426" s="85" t="str">
        <f t="shared" si="61"/>
        <v/>
      </c>
      <c r="I426" s="85" t="str">
        <f t="shared" si="62"/>
        <v/>
      </c>
      <c r="J426" s="122"/>
      <c r="K426" s="122"/>
      <c r="L426" s="122"/>
      <c r="M426" s="8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85" t="str">
        <f>IF(C427="","",VLOOKUP('OPĆI DIO'!$C$3,'OPĆI DIO'!$L$6:$U$138,10,FALSE))</f>
        <v/>
      </c>
      <c r="B427" s="85" t="str">
        <f>IF(C427="","",VLOOKUP('OPĆI DIO'!$C$3,'OPĆI DIO'!$L$6:$U$138,9,FALSE))</f>
        <v/>
      </c>
      <c r="C427" s="90"/>
      <c r="D427" s="85" t="str">
        <f t="shared" si="59"/>
        <v/>
      </c>
      <c r="E427" s="90"/>
      <c r="F427" s="85" t="str">
        <f t="shared" si="60"/>
        <v/>
      </c>
      <c r="G427" s="123"/>
      <c r="H427" s="85" t="str">
        <f t="shared" si="61"/>
        <v/>
      </c>
      <c r="I427" s="85" t="str">
        <f t="shared" si="62"/>
        <v/>
      </c>
      <c r="J427" s="122"/>
      <c r="K427" s="122"/>
      <c r="L427" s="122"/>
      <c r="M427" s="8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85" t="str">
        <f>IF(C428="","",VLOOKUP('OPĆI DIO'!$C$3,'OPĆI DIO'!$L$6:$U$138,10,FALSE))</f>
        <v/>
      </c>
      <c r="B428" s="85" t="str">
        <f>IF(C428="","",VLOOKUP('OPĆI DIO'!$C$3,'OPĆI DIO'!$L$6:$U$138,9,FALSE))</f>
        <v/>
      </c>
      <c r="C428" s="90"/>
      <c r="D428" s="85" t="str">
        <f t="shared" si="59"/>
        <v/>
      </c>
      <c r="E428" s="90"/>
      <c r="F428" s="85" t="str">
        <f t="shared" si="60"/>
        <v/>
      </c>
      <c r="G428" s="123"/>
      <c r="H428" s="85" t="str">
        <f t="shared" si="61"/>
        <v/>
      </c>
      <c r="I428" s="85" t="str">
        <f t="shared" si="62"/>
        <v/>
      </c>
      <c r="J428" s="122"/>
      <c r="K428" s="122"/>
      <c r="L428" s="122"/>
      <c r="M428" s="8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85" t="str">
        <f>IF(C429="","",VLOOKUP('OPĆI DIO'!$C$3,'OPĆI DIO'!$L$6:$U$138,10,FALSE))</f>
        <v/>
      </c>
      <c r="B429" s="85" t="str">
        <f>IF(C429="","",VLOOKUP('OPĆI DIO'!$C$3,'OPĆI DIO'!$L$6:$U$138,9,FALSE))</f>
        <v/>
      </c>
      <c r="C429" s="90"/>
      <c r="D429" s="85" t="str">
        <f t="shared" si="59"/>
        <v/>
      </c>
      <c r="E429" s="90"/>
      <c r="F429" s="85" t="str">
        <f t="shared" si="60"/>
        <v/>
      </c>
      <c r="G429" s="123"/>
      <c r="H429" s="85" t="str">
        <f t="shared" si="61"/>
        <v/>
      </c>
      <c r="I429" s="85" t="str">
        <f t="shared" si="62"/>
        <v/>
      </c>
      <c r="J429" s="122"/>
      <c r="K429" s="122"/>
      <c r="L429" s="122"/>
      <c r="M429" s="8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85" t="str">
        <f>IF(C430="","",VLOOKUP('OPĆI DIO'!$C$3,'OPĆI DIO'!$L$6:$U$138,10,FALSE))</f>
        <v/>
      </c>
      <c r="B430" s="85" t="str">
        <f>IF(C430="","",VLOOKUP('OPĆI DIO'!$C$3,'OPĆI DIO'!$L$6:$U$138,9,FALSE))</f>
        <v/>
      </c>
      <c r="C430" s="90"/>
      <c r="D430" s="85" t="str">
        <f t="shared" si="59"/>
        <v/>
      </c>
      <c r="E430" s="90"/>
      <c r="F430" s="85" t="str">
        <f t="shared" si="60"/>
        <v/>
      </c>
      <c r="G430" s="123"/>
      <c r="H430" s="85" t="str">
        <f t="shared" si="61"/>
        <v/>
      </c>
      <c r="I430" s="85" t="str">
        <f t="shared" si="62"/>
        <v/>
      </c>
      <c r="J430" s="122"/>
      <c r="K430" s="122"/>
      <c r="L430" s="122"/>
      <c r="M430" s="8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85" t="str">
        <f>IF(C431="","",VLOOKUP('OPĆI DIO'!$C$3,'OPĆI DIO'!$L$6:$U$138,10,FALSE))</f>
        <v/>
      </c>
      <c r="B431" s="85" t="str">
        <f>IF(C431="","",VLOOKUP('OPĆI DIO'!$C$3,'OPĆI DIO'!$L$6:$U$138,9,FALSE))</f>
        <v/>
      </c>
      <c r="C431" s="90"/>
      <c r="D431" s="85" t="str">
        <f t="shared" si="59"/>
        <v/>
      </c>
      <c r="E431" s="90"/>
      <c r="F431" s="85" t="str">
        <f t="shared" si="60"/>
        <v/>
      </c>
      <c r="G431" s="123"/>
      <c r="H431" s="85" t="str">
        <f t="shared" si="61"/>
        <v/>
      </c>
      <c r="I431" s="85" t="str">
        <f t="shared" si="62"/>
        <v/>
      </c>
      <c r="J431" s="122"/>
      <c r="K431" s="122"/>
      <c r="L431" s="122"/>
      <c r="M431" s="8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85" t="str">
        <f>IF(C432="","",VLOOKUP('OPĆI DIO'!$C$3,'OPĆI DIO'!$L$6:$U$138,10,FALSE))</f>
        <v/>
      </c>
      <c r="B432" s="85" t="str">
        <f>IF(C432="","",VLOOKUP('OPĆI DIO'!$C$3,'OPĆI DIO'!$L$6:$U$138,9,FALSE))</f>
        <v/>
      </c>
      <c r="C432" s="90"/>
      <c r="D432" s="85" t="str">
        <f t="shared" si="59"/>
        <v/>
      </c>
      <c r="E432" s="90"/>
      <c r="F432" s="85" t="str">
        <f t="shared" si="60"/>
        <v/>
      </c>
      <c r="G432" s="123"/>
      <c r="H432" s="85" t="str">
        <f t="shared" si="61"/>
        <v/>
      </c>
      <c r="I432" s="85" t="str">
        <f t="shared" si="62"/>
        <v/>
      </c>
      <c r="J432" s="122"/>
      <c r="K432" s="122"/>
      <c r="L432" s="122"/>
      <c r="M432" s="8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85" t="str">
        <f>IF(C433="","",VLOOKUP('OPĆI DIO'!$C$3,'OPĆI DIO'!$L$6:$U$138,10,FALSE))</f>
        <v/>
      </c>
      <c r="B433" s="85" t="str">
        <f>IF(C433="","",VLOOKUP('OPĆI DIO'!$C$3,'OPĆI DIO'!$L$6:$U$138,9,FALSE))</f>
        <v/>
      </c>
      <c r="C433" s="90"/>
      <c r="D433" s="85" t="str">
        <f t="shared" si="59"/>
        <v/>
      </c>
      <c r="E433" s="90"/>
      <c r="F433" s="85" t="str">
        <f t="shared" si="60"/>
        <v/>
      </c>
      <c r="G433" s="123"/>
      <c r="H433" s="85" t="str">
        <f t="shared" si="61"/>
        <v/>
      </c>
      <c r="I433" s="85" t="str">
        <f t="shared" si="62"/>
        <v/>
      </c>
      <c r="J433" s="122"/>
      <c r="K433" s="122"/>
      <c r="L433" s="122"/>
      <c r="M433" s="8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85" t="str">
        <f>IF(C434="","",VLOOKUP('OPĆI DIO'!$C$3,'OPĆI DIO'!$L$6:$U$138,10,FALSE))</f>
        <v/>
      </c>
      <c r="B434" s="85" t="str">
        <f>IF(C434="","",VLOOKUP('OPĆI DIO'!$C$3,'OPĆI DIO'!$L$6:$U$138,9,FALSE))</f>
        <v/>
      </c>
      <c r="C434" s="90"/>
      <c r="D434" s="85" t="str">
        <f t="shared" si="59"/>
        <v/>
      </c>
      <c r="E434" s="90"/>
      <c r="F434" s="85" t="str">
        <f t="shared" si="60"/>
        <v/>
      </c>
      <c r="G434" s="123"/>
      <c r="H434" s="85" t="str">
        <f t="shared" si="61"/>
        <v/>
      </c>
      <c r="I434" s="85" t="str">
        <f t="shared" si="62"/>
        <v/>
      </c>
      <c r="J434" s="122"/>
      <c r="K434" s="122"/>
      <c r="L434" s="122"/>
      <c r="M434" s="8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59"/>
        <v/>
      </c>
      <c r="E435" s="90"/>
      <c r="F435" s="85" t="str">
        <f t="shared" si="60"/>
        <v/>
      </c>
      <c r="G435" s="123"/>
      <c r="H435" s="85" t="str">
        <f t="shared" si="61"/>
        <v/>
      </c>
      <c r="I435" s="85" t="str">
        <f t="shared" si="62"/>
        <v/>
      </c>
      <c r="J435" s="122"/>
      <c r="K435" s="122"/>
      <c r="L435" s="122"/>
      <c r="M435" s="8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59"/>
        <v/>
      </c>
      <c r="E436" s="90"/>
      <c r="F436" s="85" t="str">
        <f t="shared" si="60"/>
        <v/>
      </c>
      <c r="G436" s="123"/>
      <c r="H436" s="85" t="str">
        <f t="shared" si="61"/>
        <v/>
      </c>
      <c r="I436" s="85" t="str">
        <f t="shared" si="62"/>
        <v/>
      </c>
      <c r="J436" s="122"/>
      <c r="K436" s="122"/>
      <c r="L436" s="122"/>
      <c r="M436" s="8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59"/>
        <v/>
      </c>
      <c r="E437" s="90"/>
      <c r="F437" s="85" t="str">
        <f t="shared" si="60"/>
        <v/>
      </c>
      <c r="G437" s="123"/>
      <c r="H437" s="85" t="str">
        <f t="shared" si="61"/>
        <v/>
      </c>
      <c r="I437" s="85" t="str">
        <f t="shared" si="62"/>
        <v/>
      </c>
      <c r="J437" s="122"/>
      <c r="K437" s="122"/>
      <c r="L437" s="122"/>
      <c r="M437" s="8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59"/>
        <v/>
      </c>
      <c r="E438" s="90"/>
      <c r="F438" s="85" t="str">
        <f t="shared" si="60"/>
        <v/>
      </c>
      <c r="G438" s="123"/>
      <c r="H438" s="85" t="str">
        <f t="shared" si="61"/>
        <v/>
      </c>
      <c r="I438" s="85" t="str">
        <f t="shared" si="62"/>
        <v/>
      </c>
      <c r="J438" s="122"/>
      <c r="K438" s="122"/>
      <c r="L438" s="122"/>
      <c r="M438" s="8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59"/>
        <v/>
      </c>
      <c r="E439" s="90"/>
      <c r="F439" s="85" t="str">
        <f t="shared" si="60"/>
        <v/>
      </c>
      <c r="G439" s="123"/>
      <c r="H439" s="85" t="str">
        <f t="shared" si="61"/>
        <v/>
      </c>
      <c r="I439" s="85" t="str">
        <f t="shared" si="62"/>
        <v/>
      </c>
      <c r="J439" s="122"/>
      <c r="K439" s="122"/>
      <c r="L439" s="122"/>
      <c r="M439" s="8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59"/>
        <v/>
      </c>
      <c r="E440" s="90"/>
      <c r="F440" s="85" t="str">
        <f t="shared" si="60"/>
        <v/>
      </c>
      <c r="G440" s="123"/>
      <c r="H440" s="85" t="str">
        <f t="shared" si="61"/>
        <v/>
      </c>
      <c r="I440" s="85" t="str">
        <f t="shared" si="62"/>
        <v/>
      </c>
      <c r="J440" s="122"/>
      <c r="K440" s="122"/>
      <c r="L440" s="122"/>
      <c r="M440" s="8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59"/>
        <v/>
      </c>
      <c r="E441" s="90"/>
      <c r="F441" s="85" t="str">
        <f t="shared" si="60"/>
        <v/>
      </c>
      <c r="G441" s="123"/>
      <c r="H441" s="85" t="str">
        <f t="shared" si="61"/>
        <v/>
      </c>
      <c r="I441" s="85" t="str">
        <f t="shared" si="62"/>
        <v/>
      </c>
      <c r="J441" s="122"/>
      <c r="K441" s="122"/>
      <c r="L441" s="122"/>
      <c r="M441" s="8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59"/>
        <v/>
      </c>
      <c r="E442" s="90"/>
      <c r="F442" s="85" t="str">
        <f t="shared" si="60"/>
        <v/>
      </c>
      <c r="G442" s="123"/>
      <c r="H442" s="85" t="str">
        <f t="shared" si="61"/>
        <v/>
      </c>
      <c r="I442" s="85" t="str">
        <f t="shared" si="62"/>
        <v/>
      </c>
      <c r="J442" s="122"/>
      <c r="K442" s="122"/>
      <c r="L442" s="122"/>
      <c r="M442" s="8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59"/>
        <v/>
      </c>
      <c r="E443" s="90"/>
      <c r="F443" s="85" t="str">
        <f t="shared" si="60"/>
        <v/>
      </c>
      <c r="G443" s="123"/>
      <c r="H443" s="85" t="str">
        <f t="shared" si="61"/>
        <v/>
      </c>
      <c r="I443" s="85" t="str">
        <f t="shared" si="62"/>
        <v/>
      </c>
      <c r="J443" s="122"/>
      <c r="K443" s="122"/>
      <c r="L443" s="122"/>
      <c r="M443" s="8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59"/>
        <v/>
      </c>
      <c r="E444" s="90"/>
      <c r="F444" s="85" t="str">
        <f t="shared" si="60"/>
        <v/>
      </c>
      <c r="G444" s="123"/>
      <c r="H444" s="85" t="str">
        <f t="shared" si="61"/>
        <v/>
      </c>
      <c r="I444" s="85" t="str">
        <f t="shared" si="62"/>
        <v/>
      </c>
      <c r="J444" s="122"/>
      <c r="K444" s="122"/>
      <c r="L444" s="122"/>
      <c r="M444" s="8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59"/>
        <v/>
      </c>
      <c r="E445" s="90"/>
      <c r="F445" s="85" t="str">
        <f t="shared" si="60"/>
        <v/>
      </c>
      <c r="G445" s="123"/>
      <c r="H445" s="85" t="str">
        <f t="shared" si="61"/>
        <v/>
      </c>
      <c r="I445" s="85" t="str">
        <f t="shared" si="62"/>
        <v/>
      </c>
      <c r="J445" s="122"/>
      <c r="K445" s="122"/>
      <c r="L445" s="122"/>
      <c r="M445" s="8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59"/>
        <v/>
      </c>
      <c r="E446" s="90"/>
      <c r="F446" s="85" t="str">
        <f t="shared" si="60"/>
        <v/>
      </c>
      <c r="G446" s="123"/>
      <c r="H446" s="85" t="str">
        <f t="shared" si="61"/>
        <v/>
      </c>
      <c r="I446" s="85" t="str">
        <f t="shared" si="62"/>
        <v/>
      </c>
      <c r="J446" s="122"/>
      <c r="K446" s="122"/>
      <c r="L446" s="122"/>
      <c r="M446" s="8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59"/>
        <v/>
      </c>
      <c r="E447" s="90"/>
      <c r="F447" s="85" t="str">
        <f t="shared" si="60"/>
        <v/>
      </c>
      <c r="G447" s="123"/>
      <c r="H447" s="85" t="str">
        <f t="shared" si="61"/>
        <v/>
      </c>
      <c r="I447" s="85" t="str">
        <f t="shared" si="62"/>
        <v/>
      </c>
      <c r="J447" s="122"/>
      <c r="K447" s="122"/>
      <c r="L447" s="122"/>
      <c r="M447" s="8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59"/>
        <v/>
      </c>
      <c r="E448" s="90"/>
      <c r="F448" s="85" t="str">
        <f t="shared" si="60"/>
        <v/>
      </c>
      <c r="G448" s="123"/>
      <c r="H448" s="85" t="str">
        <f t="shared" si="61"/>
        <v/>
      </c>
      <c r="I448" s="85" t="str">
        <f t="shared" si="62"/>
        <v/>
      </c>
      <c r="J448" s="122"/>
      <c r="K448" s="122"/>
      <c r="L448" s="122"/>
      <c r="M448" s="8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59"/>
        <v/>
      </c>
      <c r="E449" s="90"/>
      <c r="F449" s="85" t="str">
        <f t="shared" si="60"/>
        <v/>
      </c>
      <c r="G449" s="123"/>
      <c r="H449" s="85" t="str">
        <f t="shared" si="61"/>
        <v/>
      </c>
      <c r="I449" s="85" t="str">
        <f t="shared" si="62"/>
        <v/>
      </c>
      <c r="J449" s="122"/>
      <c r="K449" s="122"/>
      <c r="L449" s="122"/>
      <c r="M449" s="8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59"/>
        <v/>
      </c>
      <c r="E450" s="90"/>
      <c r="F450" s="85" t="str">
        <f t="shared" si="60"/>
        <v/>
      </c>
      <c r="G450" s="123"/>
      <c r="H450" s="85" t="str">
        <f t="shared" si="61"/>
        <v/>
      </c>
      <c r="I450" s="85" t="str">
        <f t="shared" si="62"/>
        <v/>
      </c>
      <c r="J450" s="122"/>
      <c r="K450" s="122"/>
      <c r="L450" s="122"/>
      <c r="M450" s="8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ref="D451:D501" si="67">IFERROR(VLOOKUP(C451,$S$6:$T$24,2,FALSE),"")</f>
        <v/>
      </c>
      <c r="E451" s="90"/>
      <c r="F451" s="85" t="str">
        <f t="shared" si="60"/>
        <v/>
      </c>
      <c r="G451" s="123"/>
      <c r="H451" s="85" t="str">
        <f t="shared" si="61"/>
        <v/>
      </c>
      <c r="I451" s="85" t="str">
        <f t="shared" si="62"/>
        <v/>
      </c>
      <c r="J451" s="122"/>
      <c r="K451" s="122"/>
      <c r="L451" s="122"/>
      <c r="M451" s="8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67"/>
        <v/>
      </c>
      <c r="E452" s="90"/>
      <c r="F452" s="85" t="str">
        <f t="shared" ref="F452:F501" si="68">IFERROR(VLOOKUP(E452,$V$5:$X$129,2,FALSE),"")</f>
        <v/>
      </c>
      <c r="G452" s="123"/>
      <c r="H452" s="85" t="str">
        <f t="shared" ref="H452:H501" si="69">IFERROR(VLOOKUP(G452,$AB$6:$AC$327,2,FALSE),"")</f>
        <v/>
      </c>
      <c r="I452" s="85" t="str">
        <f t="shared" ref="I452:I501" si="70">IFERROR(VLOOKUP(G452,$AB$6:$AF$327,3,FALSE),"")</f>
        <v/>
      </c>
      <c r="J452" s="122"/>
      <c r="K452" s="122"/>
      <c r="L452" s="122"/>
      <c r="M452" s="89"/>
      <c r="O452" t="str">
        <f t="shared" ref="O452:O501" si="71">LEFT(E452,3)</f>
        <v/>
      </c>
      <c r="P452" t="str">
        <f t="shared" ref="P452:P501" si="72">LEFT(E452,2)</f>
        <v/>
      </c>
      <c r="Q452" t="str">
        <f t="shared" ref="Q452:Q501" si="73">LEFT(C452,3)</f>
        <v/>
      </c>
      <c r="R452" t="str">
        <f t="shared" ref="R452:R501" si="74">MID(I452,2,2)</f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67"/>
        <v/>
      </c>
      <c r="E453" s="90"/>
      <c r="F453" s="85" t="str">
        <f t="shared" si="68"/>
        <v/>
      </c>
      <c r="G453" s="123"/>
      <c r="H453" s="85" t="str">
        <f t="shared" si="69"/>
        <v/>
      </c>
      <c r="I453" s="85" t="str">
        <f t="shared" si="70"/>
        <v/>
      </c>
      <c r="J453" s="122"/>
      <c r="K453" s="122"/>
      <c r="L453" s="122"/>
      <c r="M453" s="89"/>
      <c r="O453" t="str">
        <f t="shared" si="71"/>
        <v/>
      </c>
      <c r="P453" t="str">
        <f t="shared" si="72"/>
        <v/>
      </c>
      <c r="Q453" t="str">
        <f t="shared" si="73"/>
        <v/>
      </c>
      <c r="R453" t="str">
        <f t="shared" si="74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67"/>
        <v/>
      </c>
      <c r="E454" s="90"/>
      <c r="F454" s="85" t="str">
        <f t="shared" si="68"/>
        <v/>
      </c>
      <c r="G454" s="123"/>
      <c r="H454" s="85" t="str">
        <f t="shared" si="69"/>
        <v/>
      </c>
      <c r="I454" s="85" t="str">
        <f t="shared" si="70"/>
        <v/>
      </c>
      <c r="J454" s="122"/>
      <c r="K454" s="122"/>
      <c r="L454" s="122"/>
      <c r="M454" s="89"/>
      <c r="O454" t="str">
        <f t="shared" si="71"/>
        <v/>
      </c>
      <c r="P454" t="str">
        <f t="shared" si="72"/>
        <v/>
      </c>
      <c r="Q454" t="str">
        <f t="shared" si="73"/>
        <v/>
      </c>
      <c r="R454" t="str">
        <f t="shared" si="74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67"/>
        <v/>
      </c>
      <c r="E455" s="90"/>
      <c r="F455" s="85" t="str">
        <f t="shared" si="68"/>
        <v/>
      </c>
      <c r="G455" s="123"/>
      <c r="H455" s="85" t="str">
        <f t="shared" si="69"/>
        <v/>
      </c>
      <c r="I455" s="85" t="str">
        <f t="shared" si="70"/>
        <v/>
      </c>
      <c r="J455" s="122"/>
      <c r="K455" s="122"/>
      <c r="L455" s="122"/>
      <c r="M455" s="8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67"/>
        <v/>
      </c>
      <c r="E456" s="90"/>
      <c r="F456" s="85" t="str">
        <f t="shared" si="68"/>
        <v/>
      </c>
      <c r="G456" s="123"/>
      <c r="H456" s="85" t="str">
        <f t="shared" si="69"/>
        <v/>
      </c>
      <c r="I456" s="85" t="str">
        <f t="shared" si="70"/>
        <v/>
      </c>
      <c r="J456" s="122"/>
      <c r="K456" s="122"/>
      <c r="L456" s="122"/>
      <c r="M456" s="8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7"/>
        <v/>
      </c>
      <c r="E457" s="90"/>
      <c r="F457" s="85" t="str">
        <f t="shared" si="68"/>
        <v/>
      </c>
      <c r="G457" s="123"/>
      <c r="H457" s="85" t="str">
        <f t="shared" si="69"/>
        <v/>
      </c>
      <c r="I457" s="85" t="str">
        <f t="shared" si="70"/>
        <v/>
      </c>
      <c r="J457" s="122"/>
      <c r="K457" s="122"/>
      <c r="L457" s="122"/>
      <c r="M457" s="8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7"/>
        <v/>
      </c>
      <c r="E458" s="90"/>
      <c r="F458" s="85" t="str">
        <f t="shared" si="68"/>
        <v/>
      </c>
      <c r="G458" s="123"/>
      <c r="H458" s="85" t="str">
        <f t="shared" si="69"/>
        <v/>
      </c>
      <c r="I458" s="85" t="str">
        <f t="shared" si="70"/>
        <v/>
      </c>
      <c r="J458" s="122"/>
      <c r="K458" s="122"/>
      <c r="L458" s="122"/>
      <c r="M458" s="8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7"/>
        <v/>
      </c>
      <c r="E459" s="90"/>
      <c r="F459" s="85" t="str">
        <f t="shared" si="68"/>
        <v/>
      </c>
      <c r="G459" s="123"/>
      <c r="H459" s="85" t="str">
        <f t="shared" si="69"/>
        <v/>
      </c>
      <c r="I459" s="85" t="str">
        <f t="shared" si="70"/>
        <v/>
      </c>
      <c r="J459" s="122"/>
      <c r="K459" s="122"/>
      <c r="L459" s="122"/>
      <c r="M459" s="8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7"/>
        <v/>
      </c>
      <c r="E460" s="90"/>
      <c r="F460" s="85" t="str">
        <f t="shared" si="68"/>
        <v/>
      </c>
      <c r="G460" s="123"/>
      <c r="H460" s="85" t="str">
        <f t="shared" si="69"/>
        <v/>
      </c>
      <c r="I460" s="85" t="str">
        <f t="shared" si="70"/>
        <v/>
      </c>
      <c r="J460" s="122"/>
      <c r="K460" s="122"/>
      <c r="L460" s="122"/>
      <c r="M460" s="8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7"/>
        <v/>
      </c>
      <c r="E461" s="90"/>
      <c r="F461" s="85" t="str">
        <f t="shared" si="68"/>
        <v/>
      </c>
      <c r="G461" s="123"/>
      <c r="H461" s="85" t="str">
        <f t="shared" si="69"/>
        <v/>
      </c>
      <c r="I461" s="85" t="str">
        <f t="shared" si="70"/>
        <v/>
      </c>
      <c r="J461" s="122"/>
      <c r="K461" s="122"/>
      <c r="L461" s="122"/>
      <c r="M461" s="8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7"/>
        <v/>
      </c>
      <c r="E462" s="90"/>
      <c r="F462" s="85" t="str">
        <f t="shared" si="68"/>
        <v/>
      </c>
      <c r="G462" s="123"/>
      <c r="H462" s="85" t="str">
        <f t="shared" si="69"/>
        <v/>
      </c>
      <c r="I462" s="85" t="str">
        <f t="shared" si="70"/>
        <v/>
      </c>
      <c r="J462" s="122"/>
      <c r="K462" s="122"/>
      <c r="L462" s="122"/>
      <c r="M462" s="8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7"/>
        <v/>
      </c>
      <c r="E463" s="90"/>
      <c r="F463" s="85" t="str">
        <f t="shared" si="68"/>
        <v/>
      </c>
      <c r="G463" s="123"/>
      <c r="H463" s="85" t="str">
        <f t="shared" si="69"/>
        <v/>
      </c>
      <c r="I463" s="85" t="str">
        <f t="shared" si="70"/>
        <v/>
      </c>
      <c r="J463" s="122"/>
      <c r="K463" s="122"/>
      <c r="L463" s="122"/>
      <c r="M463" s="8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7"/>
        <v/>
      </c>
      <c r="E464" s="90"/>
      <c r="F464" s="85" t="str">
        <f t="shared" si="68"/>
        <v/>
      </c>
      <c r="G464" s="123"/>
      <c r="H464" s="85" t="str">
        <f t="shared" si="69"/>
        <v/>
      </c>
      <c r="I464" s="85" t="str">
        <f t="shared" si="70"/>
        <v/>
      </c>
      <c r="J464" s="122"/>
      <c r="K464" s="122"/>
      <c r="L464" s="122"/>
      <c r="M464" s="8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7"/>
        <v/>
      </c>
      <c r="E465" s="90"/>
      <c r="F465" s="85" t="str">
        <f t="shared" si="68"/>
        <v/>
      </c>
      <c r="G465" s="123"/>
      <c r="H465" s="85" t="str">
        <f t="shared" si="69"/>
        <v/>
      </c>
      <c r="I465" s="85" t="str">
        <f t="shared" si="70"/>
        <v/>
      </c>
      <c r="J465" s="122"/>
      <c r="K465" s="122"/>
      <c r="L465" s="122"/>
      <c r="M465" s="8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7"/>
        <v/>
      </c>
      <c r="E466" s="90"/>
      <c r="F466" s="85" t="str">
        <f t="shared" si="68"/>
        <v/>
      </c>
      <c r="G466" s="123"/>
      <c r="H466" s="85" t="str">
        <f t="shared" si="69"/>
        <v/>
      </c>
      <c r="I466" s="85" t="str">
        <f t="shared" si="70"/>
        <v/>
      </c>
      <c r="J466" s="122"/>
      <c r="K466" s="122"/>
      <c r="L466" s="122"/>
      <c r="M466" s="8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7"/>
        <v/>
      </c>
      <c r="E467" s="90"/>
      <c r="F467" s="85" t="str">
        <f t="shared" si="68"/>
        <v/>
      </c>
      <c r="G467" s="123"/>
      <c r="H467" s="85" t="str">
        <f t="shared" si="69"/>
        <v/>
      </c>
      <c r="I467" s="85" t="str">
        <f t="shared" si="70"/>
        <v/>
      </c>
      <c r="J467" s="122"/>
      <c r="K467" s="122"/>
      <c r="L467" s="122"/>
      <c r="M467" s="8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7"/>
        <v/>
      </c>
      <c r="E468" s="90"/>
      <c r="F468" s="85" t="str">
        <f t="shared" si="68"/>
        <v/>
      </c>
      <c r="G468" s="123"/>
      <c r="H468" s="85" t="str">
        <f t="shared" si="69"/>
        <v/>
      </c>
      <c r="I468" s="85" t="str">
        <f t="shared" si="70"/>
        <v/>
      </c>
      <c r="J468" s="122"/>
      <c r="K468" s="122"/>
      <c r="L468" s="122"/>
      <c r="M468" s="8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7"/>
        <v/>
      </c>
      <c r="E469" s="90"/>
      <c r="F469" s="85" t="str">
        <f t="shared" si="68"/>
        <v/>
      </c>
      <c r="G469" s="123"/>
      <c r="H469" s="85" t="str">
        <f t="shared" si="69"/>
        <v/>
      </c>
      <c r="I469" s="85" t="str">
        <f t="shared" si="70"/>
        <v/>
      </c>
      <c r="J469" s="122"/>
      <c r="K469" s="122"/>
      <c r="L469" s="122"/>
      <c r="M469" s="8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7"/>
        <v/>
      </c>
      <c r="E470" s="90"/>
      <c r="F470" s="85" t="str">
        <f t="shared" si="68"/>
        <v/>
      </c>
      <c r="G470" s="123"/>
      <c r="H470" s="85" t="str">
        <f t="shared" si="69"/>
        <v/>
      </c>
      <c r="I470" s="85" t="str">
        <f t="shared" si="70"/>
        <v/>
      </c>
      <c r="J470" s="122"/>
      <c r="K470" s="122"/>
      <c r="L470" s="122"/>
      <c r="M470" s="8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7"/>
        <v/>
      </c>
      <c r="E471" s="90"/>
      <c r="F471" s="85" t="str">
        <f t="shared" si="68"/>
        <v/>
      </c>
      <c r="G471" s="123"/>
      <c r="H471" s="85" t="str">
        <f t="shared" si="69"/>
        <v/>
      </c>
      <c r="I471" s="85" t="str">
        <f t="shared" si="70"/>
        <v/>
      </c>
      <c r="J471" s="122"/>
      <c r="K471" s="122"/>
      <c r="L471" s="122"/>
      <c r="M471" s="8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7"/>
        <v/>
      </c>
      <c r="E472" s="90"/>
      <c r="F472" s="85" t="str">
        <f t="shared" si="68"/>
        <v/>
      </c>
      <c r="G472" s="123"/>
      <c r="H472" s="85" t="str">
        <f t="shared" si="69"/>
        <v/>
      </c>
      <c r="I472" s="85" t="str">
        <f t="shared" si="70"/>
        <v/>
      </c>
      <c r="J472" s="122"/>
      <c r="K472" s="122"/>
      <c r="L472" s="122"/>
      <c r="M472" s="8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7"/>
        <v/>
      </c>
      <c r="E473" s="90"/>
      <c r="F473" s="85" t="str">
        <f t="shared" si="68"/>
        <v/>
      </c>
      <c r="G473" s="123"/>
      <c r="H473" s="85" t="str">
        <f t="shared" si="69"/>
        <v/>
      </c>
      <c r="I473" s="85" t="str">
        <f t="shared" si="70"/>
        <v/>
      </c>
      <c r="J473" s="122"/>
      <c r="K473" s="122"/>
      <c r="L473" s="122"/>
      <c r="M473" s="8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7"/>
        <v/>
      </c>
      <c r="E474" s="90"/>
      <c r="F474" s="85" t="str">
        <f t="shared" si="68"/>
        <v/>
      </c>
      <c r="G474" s="123"/>
      <c r="H474" s="85" t="str">
        <f t="shared" si="69"/>
        <v/>
      </c>
      <c r="I474" s="85" t="str">
        <f t="shared" si="70"/>
        <v/>
      </c>
      <c r="J474" s="122"/>
      <c r="K474" s="122"/>
      <c r="L474" s="122"/>
      <c r="M474" s="8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7"/>
        <v/>
      </c>
      <c r="E475" s="90"/>
      <c r="F475" s="85" t="str">
        <f t="shared" si="68"/>
        <v/>
      </c>
      <c r="G475" s="123"/>
      <c r="H475" s="85" t="str">
        <f t="shared" si="69"/>
        <v/>
      </c>
      <c r="I475" s="85" t="str">
        <f t="shared" si="70"/>
        <v/>
      </c>
      <c r="J475" s="122"/>
      <c r="K475" s="122"/>
      <c r="L475" s="122"/>
      <c r="M475" s="8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7"/>
        <v/>
      </c>
      <c r="E476" s="90"/>
      <c r="F476" s="85" t="str">
        <f t="shared" si="68"/>
        <v/>
      </c>
      <c r="G476" s="123"/>
      <c r="H476" s="85" t="str">
        <f t="shared" si="69"/>
        <v/>
      </c>
      <c r="I476" s="85" t="str">
        <f t="shared" si="70"/>
        <v/>
      </c>
      <c r="J476" s="122"/>
      <c r="K476" s="122"/>
      <c r="L476" s="122"/>
      <c r="M476" s="8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7"/>
        <v/>
      </c>
      <c r="E477" s="90"/>
      <c r="F477" s="85" t="str">
        <f t="shared" si="68"/>
        <v/>
      </c>
      <c r="G477" s="123"/>
      <c r="H477" s="85" t="str">
        <f t="shared" si="69"/>
        <v/>
      </c>
      <c r="I477" s="85" t="str">
        <f t="shared" si="70"/>
        <v/>
      </c>
      <c r="J477" s="122"/>
      <c r="K477" s="122"/>
      <c r="L477" s="122"/>
      <c r="M477" s="8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7"/>
        <v/>
      </c>
      <c r="E478" s="90"/>
      <c r="F478" s="85" t="str">
        <f t="shared" si="68"/>
        <v/>
      </c>
      <c r="G478" s="123"/>
      <c r="H478" s="85" t="str">
        <f t="shared" si="69"/>
        <v/>
      </c>
      <c r="I478" s="85" t="str">
        <f t="shared" si="70"/>
        <v/>
      </c>
      <c r="J478" s="122"/>
      <c r="K478" s="122"/>
      <c r="L478" s="122"/>
      <c r="M478" s="8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7"/>
        <v/>
      </c>
      <c r="E479" s="90"/>
      <c r="F479" s="85" t="str">
        <f t="shared" si="68"/>
        <v/>
      </c>
      <c r="G479" s="123"/>
      <c r="H479" s="85" t="str">
        <f t="shared" si="69"/>
        <v/>
      </c>
      <c r="I479" s="85" t="str">
        <f t="shared" si="70"/>
        <v/>
      </c>
      <c r="J479" s="122"/>
      <c r="K479" s="122"/>
      <c r="L479" s="122"/>
      <c r="M479" s="8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7"/>
        <v/>
      </c>
      <c r="E480" s="90"/>
      <c r="F480" s="85" t="str">
        <f t="shared" si="68"/>
        <v/>
      </c>
      <c r="G480" s="123"/>
      <c r="H480" s="85" t="str">
        <f t="shared" si="69"/>
        <v/>
      </c>
      <c r="I480" s="85" t="str">
        <f t="shared" si="70"/>
        <v/>
      </c>
      <c r="J480" s="122"/>
      <c r="K480" s="122"/>
      <c r="L480" s="122"/>
      <c r="M480" s="8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7"/>
        <v/>
      </c>
      <c r="E481" s="90"/>
      <c r="F481" s="85" t="str">
        <f t="shared" si="68"/>
        <v/>
      </c>
      <c r="G481" s="123"/>
      <c r="H481" s="85" t="str">
        <f t="shared" si="69"/>
        <v/>
      </c>
      <c r="I481" s="85" t="str">
        <f t="shared" si="70"/>
        <v/>
      </c>
      <c r="J481" s="122"/>
      <c r="K481" s="122"/>
      <c r="L481" s="122"/>
      <c r="M481" s="8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7"/>
        <v/>
      </c>
      <c r="E482" s="90"/>
      <c r="F482" s="85" t="str">
        <f t="shared" si="68"/>
        <v/>
      </c>
      <c r="G482" s="123"/>
      <c r="H482" s="85" t="str">
        <f t="shared" si="69"/>
        <v/>
      </c>
      <c r="I482" s="85" t="str">
        <f t="shared" si="70"/>
        <v/>
      </c>
      <c r="J482" s="122"/>
      <c r="K482" s="122"/>
      <c r="L482" s="122"/>
      <c r="M482" s="8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7"/>
        <v/>
      </c>
      <c r="E483" s="90"/>
      <c r="F483" s="85" t="str">
        <f t="shared" si="68"/>
        <v/>
      </c>
      <c r="G483" s="123"/>
      <c r="H483" s="85" t="str">
        <f t="shared" si="69"/>
        <v/>
      </c>
      <c r="I483" s="85" t="str">
        <f t="shared" si="70"/>
        <v/>
      </c>
      <c r="J483" s="122"/>
      <c r="K483" s="122"/>
      <c r="L483" s="122"/>
      <c r="M483" s="8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7"/>
        <v/>
      </c>
      <c r="E484" s="90"/>
      <c r="F484" s="85" t="str">
        <f t="shared" si="68"/>
        <v/>
      </c>
      <c r="G484" s="123"/>
      <c r="H484" s="85" t="str">
        <f t="shared" si="69"/>
        <v/>
      </c>
      <c r="I484" s="85" t="str">
        <f t="shared" si="70"/>
        <v/>
      </c>
      <c r="J484" s="122"/>
      <c r="K484" s="122"/>
      <c r="L484" s="122"/>
      <c r="M484" s="8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7"/>
        <v/>
      </c>
      <c r="E485" s="90"/>
      <c r="F485" s="85" t="str">
        <f t="shared" si="68"/>
        <v/>
      </c>
      <c r="G485" s="123"/>
      <c r="H485" s="85" t="str">
        <f t="shared" si="69"/>
        <v/>
      </c>
      <c r="I485" s="85" t="str">
        <f t="shared" si="70"/>
        <v/>
      </c>
      <c r="J485" s="122"/>
      <c r="K485" s="122"/>
      <c r="L485" s="122"/>
      <c r="M485" s="8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7"/>
        <v/>
      </c>
      <c r="E486" s="90"/>
      <c r="F486" s="85" t="str">
        <f t="shared" si="68"/>
        <v/>
      </c>
      <c r="G486" s="123"/>
      <c r="H486" s="85" t="str">
        <f t="shared" si="69"/>
        <v/>
      </c>
      <c r="I486" s="85" t="str">
        <f t="shared" si="70"/>
        <v/>
      </c>
      <c r="J486" s="122"/>
      <c r="K486" s="122"/>
      <c r="L486" s="122"/>
      <c r="M486" s="8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7"/>
        <v/>
      </c>
      <c r="E487" s="90"/>
      <c r="F487" s="85" t="str">
        <f t="shared" si="68"/>
        <v/>
      </c>
      <c r="G487" s="123"/>
      <c r="H487" s="85" t="str">
        <f t="shared" si="69"/>
        <v/>
      </c>
      <c r="I487" s="85" t="str">
        <f t="shared" si="70"/>
        <v/>
      </c>
      <c r="J487" s="122"/>
      <c r="K487" s="122"/>
      <c r="L487" s="122"/>
      <c r="M487" s="8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7"/>
        <v/>
      </c>
      <c r="E488" s="90"/>
      <c r="F488" s="85" t="str">
        <f t="shared" si="68"/>
        <v/>
      </c>
      <c r="G488" s="123"/>
      <c r="H488" s="85" t="str">
        <f t="shared" si="69"/>
        <v/>
      </c>
      <c r="I488" s="85" t="str">
        <f t="shared" si="70"/>
        <v/>
      </c>
      <c r="J488" s="122"/>
      <c r="K488" s="122"/>
      <c r="L488" s="122"/>
      <c r="M488" s="8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7"/>
        <v/>
      </c>
      <c r="E489" s="90"/>
      <c r="F489" s="85" t="str">
        <f t="shared" si="68"/>
        <v/>
      </c>
      <c r="G489" s="123"/>
      <c r="H489" s="85" t="str">
        <f t="shared" si="69"/>
        <v/>
      </c>
      <c r="I489" s="85" t="str">
        <f t="shared" si="70"/>
        <v/>
      </c>
      <c r="J489" s="122"/>
      <c r="K489" s="122"/>
      <c r="L489" s="122"/>
      <c r="M489" s="8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7"/>
        <v/>
      </c>
      <c r="E490" s="90"/>
      <c r="F490" s="85" t="str">
        <f t="shared" si="68"/>
        <v/>
      </c>
      <c r="G490" s="123"/>
      <c r="H490" s="85" t="str">
        <f t="shared" si="69"/>
        <v/>
      </c>
      <c r="I490" s="85" t="str">
        <f t="shared" si="70"/>
        <v/>
      </c>
      <c r="J490" s="122"/>
      <c r="K490" s="122"/>
      <c r="L490" s="122"/>
      <c r="M490" s="8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7"/>
        <v/>
      </c>
      <c r="E491" s="90"/>
      <c r="F491" s="85" t="str">
        <f t="shared" si="68"/>
        <v/>
      </c>
      <c r="G491" s="123"/>
      <c r="H491" s="85" t="str">
        <f t="shared" si="69"/>
        <v/>
      </c>
      <c r="I491" s="85" t="str">
        <f t="shared" si="70"/>
        <v/>
      </c>
      <c r="J491" s="122"/>
      <c r="K491" s="122"/>
      <c r="L491" s="122"/>
      <c r="M491" s="8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7"/>
        <v/>
      </c>
      <c r="E492" s="90"/>
      <c r="F492" s="85" t="str">
        <f t="shared" si="68"/>
        <v/>
      </c>
      <c r="G492" s="123"/>
      <c r="H492" s="85" t="str">
        <f t="shared" si="69"/>
        <v/>
      </c>
      <c r="I492" s="85" t="str">
        <f t="shared" si="70"/>
        <v/>
      </c>
      <c r="J492" s="122"/>
      <c r="K492" s="122"/>
      <c r="L492" s="122"/>
      <c r="M492" s="8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7"/>
        <v/>
      </c>
      <c r="E493" s="90"/>
      <c r="F493" s="85" t="str">
        <f t="shared" si="68"/>
        <v/>
      </c>
      <c r="G493" s="123"/>
      <c r="H493" s="85" t="str">
        <f t="shared" si="69"/>
        <v/>
      </c>
      <c r="I493" s="85" t="str">
        <f t="shared" si="70"/>
        <v/>
      </c>
      <c r="J493" s="122"/>
      <c r="K493" s="122"/>
      <c r="L493" s="122"/>
      <c r="M493" s="8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7"/>
        <v/>
      </c>
      <c r="E494" s="90"/>
      <c r="F494" s="85" t="str">
        <f t="shared" si="68"/>
        <v/>
      </c>
      <c r="G494" s="123"/>
      <c r="H494" s="85" t="str">
        <f t="shared" si="69"/>
        <v/>
      </c>
      <c r="I494" s="85" t="str">
        <f t="shared" si="70"/>
        <v/>
      </c>
      <c r="J494" s="122"/>
      <c r="K494" s="122"/>
      <c r="L494" s="122"/>
      <c r="M494" s="8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7"/>
        <v/>
      </c>
      <c r="E495" s="90"/>
      <c r="F495" s="85" t="str">
        <f t="shared" si="68"/>
        <v/>
      </c>
      <c r="G495" s="123"/>
      <c r="H495" s="85" t="str">
        <f t="shared" si="69"/>
        <v/>
      </c>
      <c r="I495" s="85" t="str">
        <f t="shared" si="70"/>
        <v/>
      </c>
      <c r="J495" s="122"/>
      <c r="K495" s="122"/>
      <c r="L495" s="122"/>
      <c r="M495" s="8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7"/>
        <v/>
      </c>
      <c r="E496" s="90"/>
      <c r="F496" s="85" t="str">
        <f t="shared" si="68"/>
        <v/>
      </c>
      <c r="G496" s="123"/>
      <c r="H496" s="85" t="str">
        <f t="shared" si="69"/>
        <v/>
      </c>
      <c r="I496" s="85" t="str">
        <f t="shared" si="70"/>
        <v/>
      </c>
      <c r="J496" s="122"/>
      <c r="K496" s="122"/>
      <c r="L496" s="122"/>
      <c r="M496" s="8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7"/>
        <v/>
      </c>
      <c r="E497" s="90"/>
      <c r="F497" s="85" t="str">
        <f t="shared" si="68"/>
        <v/>
      </c>
      <c r="G497" s="123"/>
      <c r="H497" s="85" t="str">
        <f t="shared" si="69"/>
        <v/>
      </c>
      <c r="I497" s="85" t="str">
        <f t="shared" si="70"/>
        <v/>
      </c>
      <c r="J497" s="122"/>
      <c r="K497" s="122"/>
      <c r="L497" s="122"/>
      <c r="M497" s="8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7"/>
        <v/>
      </c>
      <c r="E498" s="90"/>
      <c r="F498" s="85" t="str">
        <f t="shared" si="68"/>
        <v/>
      </c>
      <c r="G498" s="123"/>
      <c r="H498" s="85" t="str">
        <f t="shared" si="69"/>
        <v/>
      </c>
      <c r="I498" s="85" t="str">
        <f t="shared" si="70"/>
        <v/>
      </c>
      <c r="J498" s="122"/>
      <c r="K498" s="122"/>
      <c r="L498" s="122"/>
      <c r="M498" s="8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7"/>
        <v/>
      </c>
      <c r="E499" s="90"/>
      <c r="F499" s="85" t="str">
        <f t="shared" si="68"/>
        <v/>
      </c>
      <c r="G499" s="123"/>
      <c r="H499" s="85" t="str">
        <f t="shared" si="69"/>
        <v/>
      </c>
      <c r="I499" s="85" t="str">
        <f t="shared" si="70"/>
        <v/>
      </c>
      <c r="J499" s="122"/>
      <c r="K499" s="122"/>
      <c r="L499" s="122"/>
      <c r="M499" s="8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7"/>
        <v/>
      </c>
      <c r="E500" s="90"/>
      <c r="F500" s="85" t="str">
        <f t="shared" si="68"/>
        <v/>
      </c>
      <c r="G500" s="123"/>
      <c r="H500" s="85" t="str">
        <f t="shared" si="69"/>
        <v/>
      </c>
      <c r="I500" s="85" t="str">
        <f t="shared" si="70"/>
        <v/>
      </c>
      <c r="J500" s="122"/>
      <c r="K500" s="122"/>
      <c r="L500" s="122"/>
      <c r="M500" s="8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7"/>
        <v/>
      </c>
      <c r="E501" s="90"/>
      <c r="F501" s="85" t="str">
        <f t="shared" si="68"/>
        <v/>
      </c>
      <c r="G501" s="123"/>
      <c r="H501" s="85" t="str">
        <f t="shared" si="69"/>
        <v/>
      </c>
      <c r="I501" s="85" t="str">
        <f t="shared" si="70"/>
        <v/>
      </c>
      <c r="J501" s="122"/>
      <c r="K501" s="122"/>
      <c r="L501" s="122"/>
      <c r="M501" s="8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phoneticPr fontId="86" type="noConversion"/>
  <conditionalFormatting sqref="M3:M501">
    <cfRule type="expression" dxfId="1" priority="1">
      <formula>IF(OR(E3=3691,E3=3692,E3=3693,E3=3694),1,0)</formula>
    </cfRule>
  </conditionalFormatting>
  <dataValidations xWindow="676" yWindow="41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76" yWindow="41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7" sqref="E7"/>
    </sheetView>
  </sheetViews>
  <sheetFormatPr defaultColWidth="0" defaultRowHeight="15" zeroHeight="1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bestFit="1" customWidth="1"/>
    <col min="8" max="8" width="16.42578125" style="7" customWidth="1"/>
    <col min="9" max="9" width="15.7109375" style="7" customWidth="1"/>
    <col min="10" max="10" width="15.140625" style="7" customWidth="1"/>
    <col min="11" max="11" width="33.7109375" style="7" customWidth="1"/>
    <col min="12" max="13" width="9.5703125" style="7" customWidth="1"/>
    <col min="14" max="14" width="15.140625" style="7" customWidth="1"/>
    <col min="15" max="15" width="18.28515625" style="7" customWidth="1"/>
    <col min="16" max="16" width="51.7109375" style="7" customWidth="1"/>
    <col min="17" max="17" width="9.140625" customWidth="1"/>
    <col min="18" max="21" width="9.140625" hidden="1" customWidth="1"/>
    <col min="22" max="22" width="46.5703125" hidden="1" customWidth="1"/>
    <col min="23" max="24" width="9.140625" hidden="1" customWidth="1"/>
    <col min="25" max="25" width="58.85546875" hidden="1" customWidth="1"/>
    <col min="26" max="29" width="9.140625" hidden="1" customWidth="1"/>
    <col min="30" max="30" width="14.7109375" hidden="1" customWidth="1"/>
    <col min="31" max="33" width="0" hidden="1" customWidth="1"/>
    <col min="34" max="16384" width="9.140625" hidden="1"/>
  </cols>
  <sheetData>
    <row r="1" spans="1:33" ht="35.25" customHeight="1">
      <c r="A1" s="298" t="s">
        <v>664</v>
      </c>
      <c r="B1" s="298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60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/>
      <c r="B3" s="85" t="str">
        <f t="shared" ref="B3" si="0">IFERROR(VLOOKUP(A3,$U$6:$V$23,2,FALSE),"")</f>
        <v/>
      </c>
      <c r="C3" s="90"/>
      <c r="D3" s="85" t="str">
        <f>IFERROR(VLOOKUP(C3,$X$5:$Z$129,2,FALSE),"")</f>
        <v/>
      </c>
      <c r="E3" s="123"/>
      <c r="F3" s="85" t="str">
        <f>IFERROR(VLOOKUP(E3,$AD$6:$AE$1090,2,FALSE),"")</f>
        <v/>
      </c>
      <c r="G3" s="85" t="str">
        <f>IFERROR(VLOOKUP(E3,$AD$6:$AG$1090,4,FALSE),"")</f>
        <v/>
      </c>
      <c r="H3" s="122"/>
      <c r="I3" s="122"/>
      <c r="J3" s="122"/>
      <c r="K3" s="135"/>
      <c r="L3" s="134"/>
      <c r="M3" s="134"/>
      <c r="N3" s="135"/>
      <c r="O3" s="266"/>
      <c r="P3" s="89"/>
      <c r="R3" t="str">
        <f>LEFT(C3,3)</f>
        <v/>
      </c>
      <c r="S3" t="str">
        <f>LEFT(C3,2)</f>
        <v/>
      </c>
      <c r="T3" t="str">
        <f>MID(G3,2,2)</f>
        <v/>
      </c>
    </row>
    <row r="4" spans="1:33">
      <c r="A4" s="90"/>
      <c r="B4" s="85" t="str">
        <f t="shared" ref="B4:B67" si="1">IFERROR(VLOOKUP(A4,$U$6:$V$23,2,FALSE),"")</f>
        <v/>
      </c>
      <c r="C4" s="90"/>
      <c r="D4" s="85" t="str">
        <f t="shared" ref="D4:D67" si="2">IFERROR(VLOOKUP(C4,$X$5:$Z$129,2,FALSE),"")</f>
        <v/>
      </c>
      <c r="E4" s="123"/>
      <c r="F4" s="85" t="str">
        <f t="shared" ref="F4:F67" si="3">IFERROR(VLOOKUP(E4,$AD$6:$AE$1090,2,FALSE),"")</f>
        <v/>
      </c>
      <c r="G4" s="85" t="str">
        <f t="shared" ref="G4:G67" si="4">IFERROR(VLOOKUP(E4,$AD$6:$AG$1090,4,FALSE),"")</f>
        <v/>
      </c>
      <c r="H4" s="122"/>
      <c r="I4" s="122"/>
      <c r="J4" s="122"/>
      <c r="K4" s="135"/>
      <c r="L4" s="134"/>
      <c r="M4" s="134"/>
      <c r="N4" s="135"/>
      <c r="O4" s="266"/>
      <c r="P4" s="89"/>
      <c r="R4" t="str">
        <f t="shared" ref="R4:R67" si="5">LEFT(C4,3)</f>
        <v/>
      </c>
      <c r="S4" t="str">
        <f t="shared" ref="S4:S67" si="6">LEFT(C4,2)</f>
        <v/>
      </c>
      <c r="T4" t="str">
        <f t="shared" ref="T4:T67" si="7">MID(G4,2,2)</f>
        <v/>
      </c>
      <c r="X4" s="86"/>
      <c r="Y4" s="86"/>
    </row>
    <row r="5" spans="1:33">
      <c r="A5" s="90"/>
      <c r="B5" s="85" t="str">
        <f t="shared" si="1"/>
        <v/>
      </c>
      <c r="C5" s="90"/>
      <c r="D5" s="85" t="str">
        <f t="shared" si="2"/>
        <v/>
      </c>
      <c r="E5" s="123"/>
      <c r="F5" s="85" t="str">
        <f t="shared" si="3"/>
        <v/>
      </c>
      <c r="G5" s="85" t="str">
        <f t="shared" si="4"/>
        <v/>
      </c>
      <c r="H5" s="122"/>
      <c r="I5" s="122"/>
      <c r="J5" s="122"/>
      <c r="K5" s="135"/>
      <c r="L5" s="134"/>
      <c r="M5" s="134"/>
      <c r="N5" s="135"/>
      <c r="O5" s="266"/>
      <c r="P5" s="89"/>
      <c r="R5" t="str">
        <f t="shared" si="5"/>
        <v/>
      </c>
      <c r="S5" t="str">
        <f t="shared" si="6"/>
        <v/>
      </c>
      <c r="T5" t="str">
        <f t="shared" si="7"/>
        <v/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/>
      <c r="B6" s="85" t="str">
        <f t="shared" si="1"/>
        <v/>
      </c>
      <c r="C6" s="90"/>
      <c r="D6" s="85" t="str">
        <f t="shared" si="2"/>
        <v/>
      </c>
      <c r="E6" s="123"/>
      <c r="F6" s="85" t="str">
        <f t="shared" si="3"/>
        <v/>
      </c>
      <c r="G6" s="85" t="str">
        <f t="shared" si="4"/>
        <v/>
      </c>
      <c r="H6" s="122"/>
      <c r="I6" s="122"/>
      <c r="J6" s="122"/>
      <c r="K6" s="135"/>
      <c r="L6" s="134"/>
      <c r="M6" s="134"/>
      <c r="N6" s="135"/>
      <c r="O6" s="266"/>
      <c r="P6" s="89"/>
      <c r="R6" t="str">
        <f t="shared" si="5"/>
        <v/>
      </c>
      <c r="S6" t="str">
        <f t="shared" si="6"/>
        <v/>
      </c>
      <c r="T6" t="str">
        <f t="shared" si="7"/>
        <v/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/>
      <c r="B7" s="85" t="str">
        <f t="shared" si="1"/>
        <v/>
      </c>
      <c r="C7" s="90"/>
      <c r="D7" s="85" t="str">
        <f t="shared" si="2"/>
        <v/>
      </c>
      <c r="E7" s="123"/>
      <c r="F7" s="85" t="str">
        <f t="shared" si="3"/>
        <v/>
      </c>
      <c r="G7" s="85" t="str">
        <f t="shared" si="4"/>
        <v/>
      </c>
      <c r="H7" s="122"/>
      <c r="I7" s="122"/>
      <c r="J7" s="122"/>
      <c r="K7" s="135"/>
      <c r="L7" s="134"/>
      <c r="M7" s="134"/>
      <c r="N7" s="135"/>
      <c r="O7" s="266"/>
      <c r="P7" s="89"/>
      <c r="R7" t="str">
        <f t="shared" si="5"/>
        <v/>
      </c>
      <c r="S7" t="str">
        <f t="shared" si="6"/>
        <v/>
      </c>
      <c r="T7" t="str">
        <f t="shared" si="7"/>
        <v/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/>
      <c r="B8" s="85" t="str">
        <f t="shared" si="1"/>
        <v/>
      </c>
      <c r="C8" s="90"/>
      <c r="D8" s="85" t="str">
        <f t="shared" si="2"/>
        <v/>
      </c>
      <c r="E8" s="123"/>
      <c r="F8" s="85" t="str">
        <f t="shared" si="3"/>
        <v/>
      </c>
      <c r="G8" s="85" t="str">
        <f t="shared" si="4"/>
        <v/>
      </c>
      <c r="H8" s="122"/>
      <c r="I8" s="122"/>
      <c r="J8" s="122"/>
      <c r="K8" s="135"/>
      <c r="L8" s="134"/>
      <c r="M8" s="134"/>
      <c r="N8" s="135"/>
      <c r="O8" s="266"/>
      <c r="P8" s="89"/>
      <c r="R8" t="str">
        <f t="shared" si="5"/>
        <v/>
      </c>
      <c r="S8" t="str">
        <f t="shared" si="6"/>
        <v/>
      </c>
      <c r="T8" t="str">
        <f t="shared" si="7"/>
        <v/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/>
      <c r="B9" s="85" t="str">
        <f t="shared" si="1"/>
        <v/>
      </c>
      <c r="C9" s="90"/>
      <c r="D9" s="85" t="str">
        <f t="shared" si="2"/>
        <v/>
      </c>
      <c r="E9" s="123"/>
      <c r="F9" s="85" t="str">
        <f t="shared" si="3"/>
        <v/>
      </c>
      <c r="G9" s="85" t="str">
        <f t="shared" si="4"/>
        <v/>
      </c>
      <c r="H9" s="122"/>
      <c r="I9" s="122"/>
      <c r="J9" s="122"/>
      <c r="K9" s="135"/>
      <c r="L9" s="134"/>
      <c r="M9" s="134"/>
      <c r="N9" s="135"/>
      <c r="O9" s="266"/>
      <c r="P9" s="89"/>
      <c r="R9" t="str">
        <f t="shared" si="5"/>
        <v/>
      </c>
      <c r="S9" t="str">
        <f t="shared" si="6"/>
        <v/>
      </c>
      <c r="T9" t="str">
        <f t="shared" si="7"/>
        <v/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/>
      <c r="B10" s="85" t="str">
        <f t="shared" si="1"/>
        <v/>
      </c>
      <c r="C10" s="90"/>
      <c r="D10" s="85" t="str">
        <f t="shared" si="2"/>
        <v/>
      </c>
      <c r="E10" s="123"/>
      <c r="F10" s="85" t="str">
        <f t="shared" si="3"/>
        <v/>
      </c>
      <c r="G10" s="85" t="str">
        <f t="shared" si="4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/>
      </c>
      <c r="S10" t="str">
        <f t="shared" si="6"/>
        <v/>
      </c>
      <c r="T10" t="str">
        <f t="shared" si="7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/>
      <c r="B11" s="85" t="str">
        <f t="shared" si="1"/>
        <v/>
      </c>
      <c r="C11" s="90"/>
      <c r="D11" s="85" t="str">
        <f t="shared" si="2"/>
        <v/>
      </c>
      <c r="E11" s="123"/>
      <c r="F11" s="85" t="str">
        <f t="shared" si="3"/>
        <v/>
      </c>
      <c r="G11" s="85" t="str">
        <f t="shared" si="4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5"/>
        <v/>
      </c>
      <c r="S11" t="str">
        <f t="shared" si="6"/>
        <v/>
      </c>
      <c r="T11" t="str">
        <f t="shared" si="7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/>
      <c r="B12" s="85" t="str">
        <f t="shared" si="1"/>
        <v/>
      </c>
      <c r="C12" s="90"/>
      <c r="D12" s="85" t="str">
        <f t="shared" si="2"/>
        <v/>
      </c>
      <c r="E12" s="123"/>
      <c r="F12" s="85" t="str">
        <f t="shared" si="3"/>
        <v/>
      </c>
      <c r="G12" s="85" t="str">
        <f t="shared" si="4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/>
      </c>
      <c r="S12" t="str">
        <f t="shared" si="6"/>
        <v/>
      </c>
      <c r="T12" t="str">
        <f t="shared" si="7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/>
      <c r="B13" s="85" t="str">
        <f t="shared" si="1"/>
        <v/>
      </c>
      <c r="C13" s="90"/>
      <c r="D13" s="85" t="str">
        <f t="shared" si="2"/>
        <v/>
      </c>
      <c r="E13" s="123"/>
      <c r="F13" s="85" t="str">
        <f t="shared" si="3"/>
        <v/>
      </c>
      <c r="G13" s="85" t="str">
        <f t="shared" si="4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/>
      </c>
      <c r="S13" t="str">
        <f t="shared" si="6"/>
        <v/>
      </c>
      <c r="T13" t="str">
        <f t="shared" si="7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/>
      <c r="B14" s="85" t="str">
        <f t="shared" si="1"/>
        <v/>
      </c>
      <c r="C14" s="90"/>
      <c r="D14" s="85" t="str">
        <f t="shared" si="2"/>
        <v/>
      </c>
      <c r="E14" s="123"/>
      <c r="F14" s="85" t="str">
        <f t="shared" si="3"/>
        <v/>
      </c>
      <c r="G14" s="85" t="str">
        <f t="shared" si="4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/>
      </c>
      <c r="S14" t="str">
        <f t="shared" si="6"/>
        <v/>
      </c>
      <c r="T14" t="str">
        <f t="shared" si="7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/>
      <c r="B15" s="85" t="str">
        <f t="shared" si="1"/>
        <v/>
      </c>
      <c r="C15" s="90"/>
      <c r="D15" s="85" t="str">
        <f t="shared" si="2"/>
        <v/>
      </c>
      <c r="E15" s="123"/>
      <c r="F15" s="85" t="str">
        <f t="shared" si="3"/>
        <v/>
      </c>
      <c r="G15" s="85" t="str">
        <f t="shared" si="4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/>
      </c>
      <c r="S15" t="str">
        <f t="shared" si="6"/>
        <v/>
      </c>
      <c r="T15" t="str">
        <f t="shared" si="7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/>
      <c r="B16" s="85" t="str">
        <f t="shared" si="1"/>
        <v/>
      </c>
      <c r="C16" s="90"/>
      <c r="D16" s="85" t="str">
        <f t="shared" si="2"/>
        <v/>
      </c>
      <c r="E16" s="123"/>
      <c r="F16" s="85" t="str">
        <f t="shared" si="3"/>
        <v/>
      </c>
      <c r="G16" s="85" t="str">
        <f t="shared" si="4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/>
      </c>
      <c r="S16" t="str">
        <f t="shared" si="6"/>
        <v/>
      </c>
      <c r="T16" t="str">
        <f t="shared" si="7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/>
      <c r="B17" s="85" t="str">
        <f t="shared" si="1"/>
        <v/>
      </c>
      <c r="C17" s="90"/>
      <c r="D17" s="85" t="str">
        <f t="shared" si="2"/>
        <v/>
      </c>
      <c r="E17" s="123"/>
      <c r="F17" s="85" t="str">
        <f t="shared" si="3"/>
        <v/>
      </c>
      <c r="G17" s="85" t="str">
        <f t="shared" si="4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/>
      </c>
      <c r="S17" t="str">
        <f t="shared" si="6"/>
        <v/>
      </c>
      <c r="T17" t="str">
        <f t="shared" si="7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/>
      <c r="B18" s="85" t="str">
        <f t="shared" si="1"/>
        <v/>
      </c>
      <c r="C18" s="90"/>
      <c r="D18" s="85" t="str">
        <f t="shared" si="2"/>
        <v/>
      </c>
      <c r="E18" s="123"/>
      <c r="F18" s="85" t="str">
        <f t="shared" si="3"/>
        <v/>
      </c>
      <c r="G18" s="85" t="str">
        <f t="shared" si="4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/>
      </c>
      <c r="S18" t="str">
        <f t="shared" si="6"/>
        <v/>
      </c>
      <c r="T18" t="str">
        <f t="shared" si="7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/>
      <c r="B19" s="85" t="str">
        <f t="shared" si="1"/>
        <v/>
      </c>
      <c r="C19" s="90"/>
      <c r="D19" s="85" t="str">
        <f t="shared" si="2"/>
        <v/>
      </c>
      <c r="E19" s="123"/>
      <c r="F19" s="85" t="str">
        <f t="shared" si="3"/>
        <v/>
      </c>
      <c r="G19" s="85" t="str">
        <f t="shared" si="4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/>
      </c>
      <c r="S19" t="str">
        <f t="shared" si="6"/>
        <v/>
      </c>
      <c r="T19" t="str">
        <f t="shared" si="7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/>
      <c r="B20" s="85" t="str">
        <f t="shared" si="1"/>
        <v/>
      </c>
      <c r="C20" s="90"/>
      <c r="D20" s="85" t="str">
        <f t="shared" si="2"/>
        <v/>
      </c>
      <c r="E20" s="123"/>
      <c r="F20" s="85" t="str">
        <f t="shared" si="3"/>
        <v/>
      </c>
      <c r="G20" s="85" t="str">
        <f t="shared" si="4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5"/>
        <v/>
      </c>
      <c r="S20" t="str">
        <f t="shared" si="6"/>
        <v/>
      </c>
      <c r="T20" t="str">
        <f t="shared" si="7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/>
      <c r="B21" s="85" t="str">
        <f t="shared" si="1"/>
        <v/>
      </c>
      <c r="C21" s="90"/>
      <c r="D21" s="85" t="str">
        <f t="shared" si="2"/>
        <v/>
      </c>
      <c r="E21" s="123"/>
      <c r="F21" s="85" t="str">
        <f t="shared" si="3"/>
        <v/>
      </c>
      <c r="G21" s="85" t="str">
        <f t="shared" si="4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5"/>
        <v/>
      </c>
      <c r="S21" t="str">
        <f t="shared" si="6"/>
        <v/>
      </c>
      <c r="T21" t="str">
        <f t="shared" si="7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/>
      <c r="B22" s="85" t="str">
        <f t="shared" si="1"/>
        <v/>
      </c>
      <c r="C22" s="90"/>
      <c r="D22" s="85" t="str">
        <f t="shared" si="2"/>
        <v/>
      </c>
      <c r="E22" s="123"/>
      <c r="F22" s="85" t="str">
        <f t="shared" si="3"/>
        <v/>
      </c>
      <c r="G22" s="85" t="str">
        <f t="shared" si="4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5"/>
        <v/>
      </c>
      <c r="S22" t="str">
        <f t="shared" si="6"/>
        <v/>
      </c>
      <c r="T22" t="str">
        <f t="shared" si="7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/>
      <c r="B23" s="85" t="str">
        <f t="shared" si="1"/>
        <v/>
      </c>
      <c r="C23" s="90"/>
      <c r="D23" s="85" t="str">
        <f t="shared" si="2"/>
        <v/>
      </c>
      <c r="E23" s="123"/>
      <c r="F23" s="85" t="str">
        <f t="shared" si="3"/>
        <v/>
      </c>
      <c r="G23" s="85" t="str">
        <f t="shared" si="4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/>
      </c>
      <c r="S23" t="str">
        <f t="shared" si="6"/>
        <v/>
      </c>
      <c r="T23" t="str">
        <f t="shared" si="7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/>
      <c r="B24" s="85" t="str">
        <f t="shared" si="1"/>
        <v/>
      </c>
      <c r="C24" s="90"/>
      <c r="D24" s="85" t="str">
        <f t="shared" si="2"/>
        <v/>
      </c>
      <c r="E24" s="123"/>
      <c r="F24" s="85" t="str">
        <f t="shared" si="3"/>
        <v/>
      </c>
      <c r="G24" s="85" t="str">
        <f t="shared" si="4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5"/>
        <v/>
      </c>
      <c r="S24" t="str">
        <f t="shared" si="6"/>
        <v/>
      </c>
      <c r="T24" t="str">
        <f t="shared" si="7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/>
      <c r="B25" s="85" t="str">
        <f t="shared" si="1"/>
        <v/>
      </c>
      <c r="C25" s="90"/>
      <c r="D25" s="85" t="str">
        <f t="shared" si="2"/>
        <v/>
      </c>
      <c r="E25" s="123"/>
      <c r="F25" s="85" t="str">
        <f t="shared" si="3"/>
        <v/>
      </c>
      <c r="G25" s="85" t="str">
        <f t="shared" si="4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/>
      </c>
      <c r="S25" t="str">
        <f t="shared" si="6"/>
        <v/>
      </c>
      <c r="T25" t="str">
        <f t="shared" si="7"/>
        <v/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/>
      <c r="B26" s="85" t="str">
        <f t="shared" si="1"/>
        <v/>
      </c>
      <c r="C26" s="90"/>
      <c r="D26" s="85" t="str">
        <f t="shared" si="2"/>
        <v/>
      </c>
      <c r="E26" s="123"/>
      <c r="F26" s="85" t="str">
        <f t="shared" si="3"/>
        <v/>
      </c>
      <c r="G26" s="85" t="str">
        <f t="shared" si="4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5"/>
        <v/>
      </c>
      <c r="S26" t="str">
        <f t="shared" si="6"/>
        <v/>
      </c>
      <c r="T26" t="str">
        <f t="shared" si="7"/>
        <v/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zoomScale="80" zoomScaleNormal="80" workbookViewId="0">
      <selection activeCell="K8" sqref="K8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3" ht="21" customHeight="1">
      <c r="B2" s="299" t="s">
        <v>5265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3" s="41" customFormat="1" ht="15">
      <c r="B3" s="40"/>
      <c r="C3" s="40"/>
      <c r="D3" s="40"/>
      <c r="S3" s="42"/>
      <c r="W3" s="185" t="s">
        <v>5269</v>
      </c>
    </row>
    <row r="4" spans="1:23" s="41" customFormat="1" ht="89.25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10489</v>
      </c>
      <c r="E5" s="3"/>
      <c r="F5" s="3"/>
      <c r="G5" s="3"/>
      <c r="H5" s="3"/>
      <c r="I5" s="3">
        <v>3189</v>
      </c>
      <c r="J5" s="3"/>
      <c r="K5" s="3">
        <v>7300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765361</v>
      </c>
      <c r="E6" s="12">
        <f>+'A.1 PRIHODI'!E8</f>
        <v>616470</v>
      </c>
      <c r="F6" s="12">
        <f>+'A.1 PRIHODI'!F8</f>
        <v>0</v>
      </c>
      <c r="G6" s="12">
        <f>+'A.1 PRIHODI'!G8</f>
        <v>76136</v>
      </c>
      <c r="H6" s="12">
        <f>+'A.1 PRIHODI'!H8</f>
        <v>0</v>
      </c>
      <c r="I6" s="12">
        <f>+'A.1 PRIHODI'!I8+'B. RAČUN FIN'!I6</f>
        <v>9224</v>
      </c>
      <c r="J6" s="12">
        <f>+'A.1 PRIHODI'!J8</f>
        <v>0</v>
      </c>
      <c r="K6" s="12">
        <f>+'A.1 PRIHODI'!K8</f>
        <v>58531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5000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-2000</v>
      </c>
      <c r="E7" s="182"/>
      <c r="F7" s="182"/>
      <c r="G7" s="182"/>
      <c r="H7" s="182"/>
      <c r="I7" s="182">
        <v>-1000</v>
      </c>
      <c r="J7" s="182"/>
      <c r="K7" s="182">
        <v>-1000</v>
      </c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773850</v>
      </c>
      <c r="E8" s="12">
        <f>+E5+E6+E7</f>
        <v>616470</v>
      </c>
      <c r="F8" s="12">
        <f t="shared" ref="F8:W8" si="1">+F5+F6+F7</f>
        <v>0</v>
      </c>
      <c r="G8" s="12">
        <f t="shared" si="1"/>
        <v>76136</v>
      </c>
      <c r="H8" s="12">
        <f t="shared" si="1"/>
        <v>0</v>
      </c>
      <c r="I8" s="12">
        <f t="shared" si="1"/>
        <v>11413</v>
      </c>
      <c r="J8" s="12">
        <f t="shared" si="1"/>
        <v>0</v>
      </c>
      <c r="K8" s="12">
        <f t="shared" si="1"/>
        <v>64831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5000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773850</v>
      </c>
      <c r="E9" s="79">
        <f>+'A.2 RASHODI'!E4+'B. RAČUN FIN'!E11</f>
        <v>616470</v>
      </c>
      <c r="F9" s="79">
        <f>+'A.2 RASHODI'!F4+'B. RAČUN FIN'!F11</f>
        <v>0</v>
      </c>
      <c r="G9" s="79">
        <f>+'A.2 RASHODI'!G4+'B. RAČUN FIN'!G11</f>
        <v>76136</v>
      </c>
      <c r="H9" s="79">
        <f>+'A.2 RASHODI'!H4+'B. RAČUN FIN'!H11</f>
        <v>0</v>
      </c>
      <c r="I9" s="79">
        <f>+'A.2 RASHODI'!I4+'B. RAČUN FIN'!I11</f>
        <v>11413</v>
      </c>
      <c r="J9" s="79">
        <f>+'A.2 RASHODI'!J4+'B. RAČUN FIN'!J11</f>
        <v>0</v>
      </c>
      <c r="K9" s="79">
        <f>+'A.2 RASHODI'!K4+'B. RAČUN FIN'!K11</f>
        <v>64831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0</v>
      </c>
      <c r="T9" s="79">
        <f>+'A.2 RASHODI'!T4+'B. RAČUN FIN'!T11</f>
        <v>5000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</v>
      </c>
      <c r="E10" s="66">
        <f>+E8-E9</f>
        <v>0</v>
      </c>
      <c r="F10" s="66">
        <f t="shared" ref="F10:W10" si="2">+F8-F9</f>
        <v>0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89.25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2000</v>
      </c>
      <c r="E13" s="125">
        <f t="shared" ref="E13:W13" si="4">-E7</f>
        <v>0</v>
      </c>
      <c r="F13" s="125">
        <f t="shared" si="4"/>
        <v>0</v>
      </c>
      <c r="G13" s="125">
        <f t="shared" si="4"/>
        <v>0</v>
      </c>
      <c r="H13" s="125">
        <f t="shared" si="4"/>
        <v>0</v>
      </c>
      <c r="I13" s="125">
        <f t="shared" si="4"/>
        <v>1000</v>
      </c>
      <c r="J13" s="125">
        <f t="shared" si="4"/>
        <v>0</v>
      </c>
      <c r="K13" s="125">
        <f t="shared" si="4"/>
        <v>1000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770276</v>
      </c>
      <c r="E14" s="12">
        <f>+'A.1 PRIHODI'!E22</f>
        <v>619196</v>
      </c>
      <c r="F14" s="12">
        <f>+'A.1 PRIHODI'!F22</f>
        <v>0</v>
      </c>
      <c r="G14" s="12">
        <f>+'A.1 PRIHODI'!G22</f>
        <v>76136</v>
      </c>
      <c r="H14" s="12">
        <f>+'A.1 PRIHODI'!H22</f>
        <v>0</v>
      </c>
      <c r="I14" s="12">
        <f>+'A.1 PRIHODI'!I22+'B. RAČUN FIN'!I17</f>
        <v>11413</v>
      </c>
      <c r="J14" s="12">
        <f>+'A.1 PRIHODI'!J22</f>
        <v>0</v>
      </c>
      <c r="K14" s="12">
        <f>+'A.1 PRIHODI'!K22</f>
        <v>58531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5000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0</v>
      </c>
      <c r="E15" s="62"/>
      <c r="F15" s="62"/>
      <c r="G15" s="62"/>
      <c r="H15" s="62"/>
      <c r="I15" s="62"/>
      <c r="J15" s="62"/>
      <c r="K15" s="62"/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772276</v>
      </c>
      <c r="E16" s="12">
        <f>+E13+E14+E15</f>
        <v>619196</v>
      </c>
      <c r="F16" s="12">
        <f t="shared" ref="F16:W16" si="5">+F13+F14+F15</f>
        <v>0</v>
      </c>
      <c r="G16" s="12">
        <f t="shared" si="5"/>
        <v>76136</v>
      </c>
      <c r="H16" s="12">
        <f t="shared" si="5"/>
        <v>0</v>
      </c>
      <c r="I16" s="12">
        <f t="shared" si="5"/>
        <v>12413</v>
      </c>
      <c r="J16" s="12">
        <f t="shared" si="5"/>
        <v>0</v>
      </c>
      <c r="K16" s="12">
        <f t="shared" si="5"/>
        <v>59531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5000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772276</v>
      </c>
      <c r="E17" s="79">
        <f>+'A.2 RASHODI'!E21+'B. RAČUN FIN'!E22</f>
        <v>619196</v>
      </c>
      <c r="F17" s="79">
        <f>+'A.2 RASHODI'!F21+'B. RAČUN FIN'!F22</f>
        <v>0</v>
      </c>
      <c r="G17" s="79">
        <f>+'A.2 RASHODI'!G21+'B. RAČUN FIN'!G22</f>
        <v>76136</v>
      </c>
      <c r="H17" s="79">
        <f>+'A.2 RASHODI'!H21+'B. RAČUN FIN'!H22</f>
        <v>0</v>
      </c>
      <c r="I17" s="79">
        <f>+'A.2 RASHODI'!I21+'B. RAČUN FIN'!I22</f>
        <v>12413</v>
      </c>
      <c r="J17" s="79">
        <f>+'A.2 RASHODI'!J21+'B. RAČUN FIN'!J22</f>
        <v>0</v>
      </c>
      <c r="K17" s="79">
        <f>+'A.2 RASHODI'!K21+'B. RAČUN FIN'!K22</f>
        <v>59531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5000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</v>
      </c>
      <c r="E18" s="66">
        <f>+E16-E17</f>
        <v>0</v>
      </c>
      <c r="F18" s="66">
        <f t="shared" ref="F18:W18" si="6">+F16-F17</f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89.25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0</v>
      </c>
      <c r="E21" s="125">
        <f t="shared" ref="E21:W21" si="8">-E15</f>
        <v>0</v>
      </c>
      <c r="F21" s="125">
        <f t="shared" si="8"/>
        <v>0</v>
      </c>
      <c r="G21" s="125">
        <f t="shared" si="8"/>
        <v>0</v>
      </c>
      <c r="H21" s="125">
        <f t="shared" si="8"/>
        <v>0</v>
      </c>
      <c r="I21" s="125">
        <f t="shared" si="8"/>
        <v>0</v>
      </c>
      <c r="J21" s="125">
        <f t="shared" si="8"/>
        <v>0</v>
      </c>
      <c r="K21" s="125">
        <f t="shared" si="8"/>
        <v>0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774015</v>
      </c>
      <c r="E22" s="12">
        <f>+'A.1 PRIHODI'!E36</f>
        <v>621935</v>
      </c>
      <c r="F22" s="12">
        <f>+'A.1 PRIHODI'!F36</f>
        <v>0</v>
      </c>
      <c r="G22" s="12">
        <f>+'A.1 PRIHODI'!G36</f>
        <v>76136</v>
      </c>
      <c r="H22" s="12">
        <f>+'A.1 PRIHODI'!H36</f>
        <v>0</v>
      </c>
      <c r="I22" s="12">
        <f>+'A.1 PRIHODI'!I36+'B. RAČUN FIN'!I28</f>
        <v>12413</v>
      </c>
      <c r="J22" s="12">
        <f>+'A.1 PRIHODI'!J36</f>
        <v>0</v>
      </c>
      <c r="K22" s="12">
        <f>+'A.1 PRIHODI'!K36</f>
        <v>58531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5000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0</v>
      </c>
      <c r="E23" s="62"/>
      <c r="F23" s="62"/>
      <c r="G23" s="62"/>
      <c r="H23" s="62"/>
      <c r="I23" s="62"/>
      <c r="J23" s="62"/>
      <c r="K23" s="62"/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774015</v>
      </c>
      <c r="E24" s="12">
        <f>+E21+E22+E23</f>
        <v>621935</v>
      </c>
      <c r="F24" s="12">
        <f t="shared" ref="F24:W24" si="9">+F21+F22+F23</f>
        <v>0</v>
      </c>
      <c r="G24" s="12">
        <f t="shared" si="9"/>
        <v>76136</v>
      </c>
      <c r="H24" s="12">
        <f t="shared" si="9"/>
        <v>0</v>
      </c>
      <c r="I24" s="12">
        <f t="shared" si="9"/>
        <v>12413</v>
      </c>
      <c r="J24" s="12">
        <f t="shared" si="9"/>
        <v>0</v>
      </c>
      <c r="K24" s="12">
        <f t="shared" si="9"/>
        <v>58531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5000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774015</v>
      </c>
      <c r="E25" s="79">
        <f>+'A.2 RASHODI'!E38+'B. RAČUN FIN'!E33</f>
        <v>621935</v>
      </c>
      <c r="F25" s="79">
        <f>+'A.2 RASHODI'!F38+'B. RAČUN FIN'!F33</f>
        <v>0</v>
      </c>
      <c r="G25" s="79">
        <f>+'A.2 RASHODI'!G38+'B. RAČUN FIN'!G33</f>
        <v>76136</v>
      </c>
      <c r="H25" s="79">
        <f>+'A.2 RASHODI'!H38+'B. RAČUN FIN'!H33</f>
        <v>0</v>
      </c>
      <c r="I25" s="79">
        <f>+'A.2 RASHODI'!I38+'B. RAČUN FIN'!I33</f>
        <v>12413</v>
      </c>
      <c r="J25" s="79">
        <f>+'A.2 RASHODI'!J38+'B. RAČUN FIN'!J33</f>
        <v>0</v>
      </c>
      <c r="K25" s="79">
        <f>+'A.2 RASHODI'!K38+'B. RAČUN FIN'!K33</f>
        <v>58531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5000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0</v>
      </c>
      <c r="E26" s="66">
        <f>+E24-E25</f>
        <v>0</v>
      </c>
      <c r="F26" s="66">
        <f t="shared" ref="F26:W26" si="10">+F24-F25</f>
        <v>0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</v>
      </c>
      <c r="K26" s="66">
        <f t="shared" si="10"/>
        <v>0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299" t="s">
        <v>5087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2" ht="15.6" customHeight="1"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2" ht="15.6" customHeight="1">
      <c r="B3" s="299" t="s">
        <v>5088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</row>
    <row r="4" spans="1:22" ht="15.6" customHeight="1"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</row>
    <row r="5" spans="1:22" ht="15.6" customHeight="1">
      <c r="B5" s="299" t="s">
        <v>5112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2" s="41" customFormat="1" ht="15">
      <c r="B6" s="40"/>
      <c r="C6" s="40"/>
      <c r="D6" s="40"/>
      <c r="S6" s="42"/>
      <c r="V6" s="185" t="s">
        <v>5269</v>
      </c>
    </row>
    <row r="7" spans="1:22" s="41" customFormat="1" ht="89.25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765361</v>
      </c>
      <c r="E8" s="66">
        <f>+E19+E16</f>
        <v>616470</v>
      </c>
      <c r="F8" s="66">
        <f>+F19+F16</f>
        <v>0</v>
      </c>
      <c r="G8" s="66">
        <f>+G19+G16</f>
        <v>76136</v>
      </c>
      <c r="H8" s="66">
        <f t="shared" ref="H8:V8" si="0">+H19+H16</f>
        <v>0</v>
      </c>
      <c r="I8" s="66">
        <f t="shared" si="0"/>
        <v>9224</v>
      </c>
      <c r="J8" s="66">
        <f>+J19+J16</f>
        <v>0</v>
      </c>
      <c r="K8" s="66">
        <f t="shared" si="0"/>
        <v>58531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0</v>
      </c>
      <c r="T8" s="66">
        <f t="shared" si="0"/>
        <v>5000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58531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0</v>
      </c>
      <c r="K10" s="126">
        <f>SUMIFS('Unos prihoda i primitaka'!$G$3:$G$501,'Unos prihoda i primitaka'!$C$3:$C$501,"=52",'Unos prihoda i primitaka'!$L$3:$L$501,"=63")</f>
        <v>58531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133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133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5.5">
      <c r="A12" s="285">
        <v>2023</v>
      </c>
      <c r="B12" s="44" t="s">
        <v>5096</v>
      </c>
      <c r="C12" s="45" t="s">
        <v>5097</v>
      </c>
      <c r="D12" s="30">
        <f t="shared" si="1"/>
        <v>6704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6704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5.5">
      <c r="A13" s="285">
        <v>2023</v>
      </c>
      <c r="B13" s="140" t="s">
        <v>5099</v>
      </c>
      <c r="C13" s="45" t="s">
        <v>5098</v>
      </c>
      <c r="D13" s="30">
        <f t="shared" si="1"/>
        <v>81003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76003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5000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616470</v>
      </c>
      <c r="E14" s="126">
        <f>SUMIFS('Unos prihoda i primitaka'!$G$3:$G$501,'Unos prihoda i primitaka'!$C$3:$C$501,"=11",'Unos prihoda i primitaka'!$L$3:$L$501,"=67")</f>
        <v>616470</v>
      </c>
      <c r="F14" s="126">
        <f>SUMIFS('Unos prihoda i primitaka'!$G$3:$G$501,'Unos prihoda i primitaka'!$C$3:$C$501,"=12",'Unos prihoda i primitaka'!$L$3:$L$501,"=67")</f>
        <v>0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2520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2520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765361</v>
      </c>
      <c r="E16" s="4">
        <f t="shared" ref="E16:V16" si="2">SUM(E9:E15)</f>
        <v>616470</v>
      </c>
      <c r="F16" s="4">
        <f t="shared" si="2"/>
        <v>0</v>
      </c>
      <c r="G16" s="4">
        <f t="shared" si="2"/>
        <v>76136</v>
      </c>
      <c r="H16" s="4">
        <f t="shared" si="2"/>
        <v>0</v>
      </c>
      <c r="I16" s="4">
        <f t="shared" si="2"/>
        <v>9224</v>
      </c>
      <c r="J16" s="4">
        <f t="shared" si="2"/>
        <v>0</v>
      </c>
      <c r="K16" s="4">
        <f t="shared" si="2"/>
        <v>58531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5000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89.25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770276</v>
      </c>
      <c r="E22" s="66">
        <f t="shared" ref="E22:V22" si="4">+E33+E30</f>
        <v>619196</v>
      </c>
      <c r="F22" s="66">
        <f t="shared" si="4"/>
        <v>0</v>
      </c>
      <c r="G22" s="66">
        <f t="shared" si="4"/>
        <v>76136</v>
      </c>
      <c r="H22" s="66">
        <f t="shared" si="4"/>
        <v>0</v>
      </c>
      <c r="I22" s="66">
        <f t="shared" si="4"/>
        <v>11413</v>
      </c>
      <c r="J22" s="66">
        <f t="shared" si="4"/>
        <v>0</v>
      </c>
      <c r="K22" s="66">
        <f t="shared" si="4"/>
        <v>58531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5000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 ht="25.5">
      <c r="A24" s="285">
        <v>2024</v>
      </c>
      <c r="B24" s="46" t="s">
        <v>5093</v>
      </c>
      <c r="C24" s="59" t="s">
        <v>5092</v>
      </c>
      <c r="D24" s="30">
        <f t="shared" si="5"/>
        <v>58531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0</v>
      </c>
      <c r="K24" s="126">
        <f>SUMIFS('Unos prihoda i primitaka'!$H$3:$H$501,'Unos prihoda i primitaka'!$C$3:$C$501,"=52",'Unos prihoda i primitaka'!$L$3:$L$501,"=63")</f>
        <v>58531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133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133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5.5">
      <c r="A26" s="285">
        <v>2024</v>
      </c>
      <c r="B26" s="44" t="s">
        <v>5096</v>
      </c>
      <c r="C26" s="45" t="s">
        <v>5097</v>
      </c>
      <c r="D26" s="30">
        <f t="shared" si="5"/>
        <v>8893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8893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5.5">
      <c r="A27" s="285">
        <v>2024</v>
      </c>
      <c r="B27" s="140" t="s">
        <v>5099</v>
      </c>
      <c r="C27" s="45" t="s">
        <v>5098</v>
      </c>
      <c r="D27" s="30">
        <f t="shared" si="5"/>
        <v>81003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76003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5000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619196</v>
      </c>
      <c r="E28" s="126">
        <f>SUMIFS('Unos prihoda i primitaka'!$H$3:$H$501,'Unos prihoda i primitaka'!$C$3:$C$501,"=11",'Unos prihoda i primitaka'!$L$3:$L$501,"=67")</f>
        <v>619196</v>
      </c>
      <c r="F28" s="126">
        <f>SUMIFS('Unos prihoda i primitaka'!$H$3:$H$501,'Unos prihoda i primitaka'!$C$3:$C$501,"=12",'Unos prihoda i primitaka'!$L$3:$L$501,"=67")</f>
        <v>0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2520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2520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770276</v>
      </c>
      <c r="E30" s="4">
        <f t="shared" ref="E30:V30" si="6">SUM(E23:E29)</f>
        <v>619196</v>
      </c>
      <c r="F30" s="4">
        <f t="shared" si="6"/>
        <v>0</v>
      </c>
      <c r="G30" s="4">
        <f t="shared" si="6"/>
        <v>76136</v>
      </c>
      <c r="H30" s="4">
        <f t="shared" si="6"/>
        <v>0</v>
      </c>
      <c r="I30" s="4">
        <f t="shared" si="6"/>
        <v>11413</v>
      </c>
      <c r="J30" s="4">
        <f t="shared" si="6"/>
        <v>0</v>
      </c>
      <c r="K30" s="4">
        <f t="shared" si="6"/>
        <v>58531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5000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89.25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774015</v>
      </c>
      <c r="E36" s="66">
        <f t="shared" ref="E36:V36" si="9">+E47+E44</f>
        <v>621935</v>
      </c>
      <c r="F36" s="66">
        <f t="shared" si="9"/>
        <v>0</v>
      </c>
      <c r="G36" s="66">
        <f t="shared" si="9"/>
        <v>76136</v>
      </c>
      <c r="H36" s="66">
        <f t="shared" si="9"/>
        <v>0</v>
      </c>
      <c r="I36" s="66">
        <f t="shared" si="9"/>
        <v>12413</v>
      </c>
      <c r="J36" s="66">
        <f t="shared" si="9"/>
        <v>0</v>
      </c>
      <c r="K36" s="66">
        <f t="shared" si="9"/>
        <v>58531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5000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 ht="25.5">
      <c r="A38" s="285">
        <v>2025</v>
      </c>
      <c r="B38" s="46" t="s">
        <v>5093</v>
      </c>
      <c r="C38" s="59" t="s">
        <v>5092</v>
      </c>
      <c r="D38" s="30">
        <f t="shared" si="8"/>
        <v>58531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0</v>
      </c>
      <c r="K38" s="126">
        <f>SUMIFS('Unos prihoda i primitaka'!$I$3:$I$501,'Unos prihoda i primitaka'!$C$3:$C$501,"=52",'Unos prihoda i primitaka'!$L$3:$L$501,"=63")</f>
        <v>58531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133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133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5.5">
      <c r="A40" s="285">
        <v>2025</v>
      </c>
      <c r="B40" s="44" t="s">
        <v>5096</v>
      </c>
      <c r="C40" s="45" t="s">
        <v>5097</v>
      </c>
      <c r="D40" s="30">
        <f t="shared" si="8"/>
        <v>9893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9893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5.5">
      <c r="A41" s="285">
        <v>2025</v>
      </c>
      <c r="B41" s="140" t="s">
        <v>5099</v>
      </c>
      <c r="C41" s="45" t="s">
        <v>5098</v>
      </c>
      <c r="D41" s="30">
        <f t="shared" si="8"/>
        <v>81003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76003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5000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621935</v>
      </c>
      <c r="E42" s="126">
        <f>SUMIFS('Unos prihoda i primitaka'!$I$3:$I$501,'Unos prihoda i primitaka'!$C$3:$C$501,"=11",'Unos prihoda i primitaka'!$L$3:$L$501,"=67")</f>
        <v>621935</v>
      </c>
      <c r="F42" s="126">
        <f>SUMIFS('Unos prihoda i primitaka'!$I$3:$I$501,'Unos prihoda i primitaka'!$C$3:$C$501,"=12",'Unos prihoda i primitaka'!$L$3:$L$501,"=67")</f>
        <v>0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2520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2520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774015</v>
      </c>
      <c r="E44" s="4">
        <f t="shared" ref="E44:V44" si="10">SUM(E37:E43)</f>
        <v>621935</v>
      </c>
      <c r="F44" s="4">
        <f t="shared" si="10"/>
        <v>0</v>
      </c>
      <c r="G44" s="4">
        <f t="shared" si="10"/>
        <v>76136</v>
      </c>
      <c r="H44" s="4">
        <f t="shared" si="10"/>
        <v>0</v>
      </c>
      <c r="I44" s="4">
        <f t="shared" si="10"/>
        <v>12413</v>
      </c>
      <c r="J44" s="4">
        <f t="shared" si="10"/>
        <v>0</v>
      </c>
      <c r="K44" s="4">
        <f t="shared" si="10"/>
        <v>58531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5000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JC3628"/>
  <sheetViews>
    <sheetView showGridLines="0" zoomScale="80" zoomScaleNormal="80" zoomScaleSheetLayoutView="80" workbookViewId="0">
      <pane xSplit="1" ySplit="1" topLeftCell="B13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299" t="s">
        <v>5114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3.75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773850</v>
      </c>
      <c r="E4" s="67">
        <f>E5+E13</f>
        <v>616470</v>
      </c>
      <c r="F4" s="67">
        <f t="shared" ref="F4:W4" si="0">F5+F13</f>
        <v>0</v>
      </c>
      <c r="G4" s="67">
        <f t="shared" si="0"/>
        <v>76136</v>
      </c>
      <c r="H4" s="67">
        <f t="shared" si="0"/>
        <v>0</v>
      </c>
      <c r="I4" s="67">
        <f t="shared" si="0"/>
        <v>11413</v>
      </c>
      <c r="J4" s="67">
        <f t="shared" si="0"/>
        <v>0</v>
      </c>
      <c r="K4" s="67">
        <f>K5+K13</f>
        <v>64831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0</v>
      </c>
      <c r="T4" s="67">
        <f t="shared" si="0"/>
        <v>5000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732294</v>
      </c>
      <c r="E5" s="75">
        <f t="shared" ref="E5:G5" si="2">SUM(E6:E12)</f>
        <v>616470</v>
      </c>
      <c r="F5" s="75">
        <f t="shared" si="2"/>
        <v>0</v>
      </c>
      <c r="G5" s="75">
        <f t="shared" si="2"/>
        <v>68438</v>
      </c>
      <c r="H5" s="75">
        <f>SUM(H6:H12)</f>
        <v>0</v>
      </c>
      <c r="I5" s="75">
        <f t="shared" ref="I5:K5" si="3">SUM(I6:I12)</f>
        <v>10749</v>
      </c>
      <c r="J5" s="75">
        <f t="shared" si="3"/>
        <v>0</v>
      </c>
      <c r="K5" s="75">
        <f t="shared" si="3"/>
        <v>36637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0</v>
      </c>
      <c r="T5" s="75">
        <f t="shared" ref="T5:W5" si="5">SUM(T6:T12)</f>
        <v>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569694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562925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6769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161140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53545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61536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9554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36505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1460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133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1195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132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0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0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0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0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41556</v>
      </c>
      <c r="E13" s="76">
        <f t="shared" ref="E13:G13" si="6">SUM(E14:E18)</f>
        <v>0</v>
      </c>
      <c r="F13" s="76">
        <f t="shared" si="6"/>
        <v>0</v>
      </c>
      <c r="G13" s="76">
        <f t="shared" si="6"/>
        <v>7698</v>
      </c>
      <c r="H13" s="76">
        <f>SUM(H14:H18)</f>
        <v>0</v>
      </c>
      <c r="I13" s="76">
        <f t="shared" ref="I13:K13" si="7">SUM(I14:I18)</f>
        <v>664</v>
      </c>
      <c r="J13" s="76">
        <f t="shared" si="7"/>
        <v>0</v>
      </c>
      <c r="K13" s="76">
        <f t="shared" si="7"/>
        <v>28194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5000</v>
      </c>
      <c r="U13" s="76">
        <f t="shared" si="9"/>
        <v>0</v>
      </c>
      <c r="V13" s="76">
        <f t="shared" si="9"/>
        <v>0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0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24646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7698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664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11284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5000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16910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16910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772276</v>
      </c>
      <c r="E21" s="67">
        <f>+E22+E30</f>
        <v>619196</v>
      </c>
      <c r="F21" s="67">
        <f t="shared" ref="F21:W21" si="11">+F22+F30</f>
        <v>0</v>
      </c>
      <c r="G21" s="67">
        <f t="shared" si="11"/>
        <v>76136</v>
      </c>
      <c r="H21" s="67">
        <f t="shared" si="11"/>
        <v>0</v>
      </c>
      <c r="I21" s="67">
        <f t="shared" si="11"/>
        <v>12413</v>
      </c>
      <c r="J21" s="67">
        <f t="shared" si="11"/>
        <v>0</v>
      </c>
      <c r="K21" s="67">
        <f t="shared" si="11"/>
        <v>59531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5000</v>
      </c>
      <c r="U21" s="67">
        <f t="shared" si="11"/>
        <v>0</v>
      </c>
      <c r="V21" s="67">
        <f t="shared" si="11"/>
        <v>0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744630</v>
      </c>
      <c r="E22" s="75">
        <f t="shared" ref="E22:W22" si="12">SUM(E23:E29)</f>
        <v>619196</v>
      </c>
      <c r="F22" s="75">
        <f t="shared" si="12"/>
        <v>0</v>
      </c>
      <c r="G22" s="75">
        <f t="shared" si="12"/>
        <v>68438</v>
      </c>
      <c r="H22" s="75">
        <f>SUM(H23:H29)</f>
        <v>0</v>
      </c>
      <c r="I22" s="75">
        <f t="shared" si="12"/>
        <v>11749</v>
      </c>
      <c r="J22" s="75">
        <f t="shared" si="12"/>
        <v>0</v>
      </c>
      <c r="K22" s="75">
        <f t="shared" si="12"/>
        <v>45247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572420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565651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6769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170750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53545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61536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10554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45115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1460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133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1195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132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0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0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0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0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27646</v>
      </c>
      <c r="E30" s="76">
        <f t="shared" ref="E30:G30" si="13">SUM(E31:E35)</f>
        <v>0</v>
      </c>
      <c r="F30" s="76">
        <f t="shared" si="13"/>
        <v>0</v>
      </c>
      <c r="G30" s="76">
        <f t="shared" si="13"/>
        <v>7698</v>
      </c>
      <c r="H30" s="76">
        <f>SUM(H31:H35)</f>
        <v>0</v>
      </c>
      <c r="I30" s="76">
        <f t="shared" ref="I30:K30" si="14">SUM(I31:I35)</f>
        <v>664</v>
      </c>
      <c r="J30" s="76">
        <f t="shared" si="14"/>
        <v>0</v>
      </c>
      <c r="K30" s="76">
        <f t="shared" si="14"/>
        <v>14284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5000</v>
      </c>
      <c r="U30" s="76">
        <f t="shared" si="16"/>
        <v>0</v>
      </c>
      <c r="V30" s="76">
        <f t="shared" si="16"/>
        <v>0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0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24646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7698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664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11284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5000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3000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3000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774015</v>
      </c>
      <c r="E38" s="67">
        <f>E39+E47</f>
        <v>621935</v>
      </c>
      <c r="F38" s="67">
        <f t="shared" ref="F38:W38" si="18">F39+F47</f>
        <v>0</v>
      </c>
      <c r="G38" s="67">
        <f t="shared" si="18"/>
        <v>76136</v>
      </c>
      <c r="H38" s="67">
        <f t="shared" si="18"/>
        <v>0</v>
      </c>
      <c r="I38" s="67">
        <f t="shared" si="18"/>
        <v>12413</v>
      </c>
      <c r="J38" s="67">
        <f t="shared" si="18"/>
        <v>0</v>
      </c>
      <c r="K38" s="67">
        <f t="shared" si="18"/>
        <v>58531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5000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749369</v>
      </c>
      <c r="E39" s="75">
        <f t="shared" ref="E39:G39" si="19">SUM(E40:E46)</f>
        <v>621935</v>
      </c>
      <c r="F39" s="75">
        <f t="shared" si="19"/>
        <v>0</v>
      </c>
      <c r="G39" s="75">
        <f t="shared" si="19"/>
        <v>68438</v>
      </c>
      <c r="H39" s="75">
        <f>SUM(H40:H46)</f>
        <v>0</v>
      </c>
      <c r="I39" s="75">
        <f t="shared" ref="I39:K39" si="20">SUM(I40:I46)</f>
        <v>11749</v>
      </c>
      <c r="J39" s="75">
        <f t="shared" si="20"/>
        <v>0</v>
      </c>
      <c r="K39" s="75">
        <f t="shared" si="20"/>
        <v>47247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575159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568390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6769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172750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53545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61536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10554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47115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1460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133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1195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132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0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0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0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0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24646</v>
      </c>
      <c r="E47" s="76">
        <f t="shared" ref="E47:G47" si="23">SUM(E48:E52)</f>
        <v>0</v>
      </c>
      <c r="F47" s="76">
        <f t="shared" si="23"/>
        <v>0</v>
      </c>
      <c r="G47" s="76">
        <f t="shared" si="23"/>
        <v>7698</v>
      </c>
      <c r="H47" s="76">
        <f>SUM(H48:H52)</f>
        <v>0</v>
      </c>
      <c r="I47" s="76">
        <f t="shared" ref="I47:K47" si="24">SUM(I48:I52)</f>
        <v>664</v>
      </c>
      <c r="J47" s="76">
        <f t="shared" si="24"/>
        <v>0</v>
      </c>
      <c r="K47" s="76">
        <f t="shared" si="24"/>
        <v>11284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5000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0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24646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7698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664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11284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5000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0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0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abSelected="1" workbookViewId="0">
      <selection activeCell="D17" sqref="D17"/>
    </sheetView>
  </sheetViews>
  <sheetFormatPr defaultRowHeight="15"/>
  <cols>
    <col min="1" max="1" width="9.140625" style="185" customWidth="1"/>
    <col min="2" max="2" width="34" customWidth="1"/>
    <col min="3" max="5" width="14.140625" customWidth="1"/>
  </cols>
  <sheetData>
    <row r="1" spans="1:193" s="32" customFormat="1" ht="24" customHeight="1">
      <c r="A1" s="299" t="s">
        <v>5116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38.25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773850</v>
      </c>
      <c r="D5" s="280">
        <f t="shared" ref="D5:E5" si="0">+D6+D9+D11+D14+D25+D28+D30</f>
        <v>772276</v>
      </c>
      <c r="E5" s="280">
        <f t="shared" si="0"/>
        <v>774015</v>
      </c>
    </row>
    <row r="6" spans="1:193">
      <c r="A6" s="259">
        <v>1</v>
      </c>
      <c r="B6" s="64" t="s">
        <v>5131</v>
      </c>
      <c r="C6" s="279">
        <f>+C7+C8</f>
        <v>616470</v>
      </c>
      <c r="D6" s="279">
        <f t="shared" ref="D6:E6" si="1">+D7+D8</f>
        <v>619196</v>
      </c>
      <c r="E6" s="279">
        <f t="shared" si="1"/>
        <v>621935</v>
      </c>
    </row>
    <row r="7" spans="1:193">
      <c r="A7" s="256">
        <v>11</v>
      </c>
      <c r="B7" s="45" t="s">
        <v>5118</v>
      </c>
      <c r="C7" s="278">
        <f>+'A.2 RASHODI'!E4</f>
        <v>616470</v>
      </c>
      <c r="D7" s="278">
        <f>+'A.2 RASHODI'!E21</f>
        <v>619196</v>
      </c>
      <c r="E7" s="278">
        <f>+'A.2 RASHODI'!E38</f>
        <v>621935</v>
      </c>
    </row>
    <row r="8" spans="1:193">
      <c r="A8" s="256">
        <v>12</v>
      </c>
      <c r="B8" s="45" t="s">
        <v>232</v>
      </c>
      <c r="C8" s="278">
        <f>+'A.2 RASHODI'!F4</f>
        <v>0</v>
      </c>
      <c r="D8" s="278">
        <f>+'A.2 RASHODI'!F21</f>
        <v>0</v>
      </c>
      <c r="E8" s="278">
        <f>+'A.2 RASHODI'!F38</f>
        <v>0</v>
      </c>
    </row>
    <row r="9" spans="1:193">
      <c r="A9" s="259">
        <v>3</v>
      </c>
      <c r="B9" s="64" t="s">
        <v>5132</v>
      </c>
      <c r="C9" s="279">
        <f>+C10</f>
        <v>76136</v>
      </c>
      <c r="D9" s="279">
        <f t="shared" ref="D9:E9" si="2">+D10</f>
        <v>76136</v>
      </c>
      <c r="E9" s="279">
        <f t="shared" si="2"/>
        <v>76136</v>
      </c>
    </row>
    <row r="10" spans="1:193">
      <c r="A10" s="256">
        <v>31</v>
      </c>
      <c r="B10" s="45" t="s">
        <v>5119</v>
      </c>
      <c r="C10" s="278">
        <f>+'A.2 RASHODI'!G4</f>
        <v>76136</v>
      </c>
      <c r="D10" s="278">
        <f>+'A.2 RASHODI'!G21</f>
        <v>76136</v>
      </c>
      <c r="E10" s="278">
        <f>+'A.2 RASHODI'!G38</f>
        <v>76136</v>
      </c>
    </row>
    <row r="11" spans="1:193">
      <c r="A11" s="259">
        <v>4</v>
      </c>
      <c r="B11" s="64" t="s">
        <v>5133</v>
      </c>
      <c r="C11" s="279">
        <f>+C12+C13</f>
        <v>11413</v>
      </c>
      <c r="D11" s="279">
        <f t="shared" ref="D11:E11" si="3">+D12+D13</f>
        <v>12413</v>
      </c>
      <c r="E11" s="279">
        <f t="shared" si="3"/>
        <v>12413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11413</v>
      </c>
      <c r="D13" s="278">
        <f>+'A.2 RASHODI'!I21</f>
        <v>12413</v>
      </c>
      <c r="E13" s="278">
        <f>+'A.2 RASHODI'!I38</f>
        <v>12413</v>
      </c>
    </row>
    <row r="14" spans="1:193">
      <c r="A14" s="259">
        <v>5</v>
      </c>
      <c r="B14" s="64" t="s">
        <v>5134</v>
      </c>
      <c r="C14" s="279">
        <f>SUM(C15:C24)</f>
        <v>64831</v>
      </c>
      <c r="D14" s="279">
        <f t="shared" ref="D14:E14" si="4">SUM(D15:D24)</f>
        <v>59531</v>
      </c>
      <c r="E14" s="279">
        <f t="shared" si="4"/>
        <v>58531</v>
      </c>
    </row>
    <row r="15" spans="1:193">
      <c r="A15" s="256">
        <v>51</v>
      </c>
      <c r="B15" s="45" t="s">
        <v>5122</v>
      </c>
      <c r="C15" s="278">
        <f>+'A.2 RASHODI'!J4</f>
        <v>0</v>
      </c>
      <c r="D15" s="278">
        <f>+'A.2 RASHODI'!J21</f>
        <v>0</v>
      </c>
      <c r="E15" s="278">
        <f>+'A.2 RASHODI'!J38</f>
        <v>0</v>
      </c>
    </row>
    <row r="16" spans="1:193">
      <c r="A16" s="256">
        <v>52</v>
      </c>
      <c r="B16" s="45" t="s">
        <v>5123</v>
      </c>
      <c r="C16" s="278">
        <f>+'A.2 RASHODI'!K4</f>
        <v>64831</v>
      </c>
      <c r="D16" s="278">
        <f>+'A.2 RASHODI'!K21</f>
        <v>59531</v>
      </c>
      <c r="E16" s="278">
        <f>+'A.2 RASHODI'!K38</f>
        <v>58531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 ht="25.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5.5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5000</v>
      </c>
      <c r="D25" s="279">
        <f t="shared" ref="D25:E25" si="5">+D26+D27</f>
        <v>5000</v>
      </c>
      <c r="E25" s="279">
        <f t="shared" si="5"/>
        <v>5000</v>
      </c>
    </row>
    <row r="26" spans="1:5">
      <c r="A26" s="256">
        <v>61</v>
      </c>
      <c r="B26" s="45" t="s">
        <v>1684</v>
      </c>
      <c r="C26" s="278">
        <f>+'A.2 RASHODI'!T4</f>
        <v>5000</v>
      </c>
      <c r="D26" s="278">
        <f>+'A.2 RASHODI'!T21</f>
        <v>5000</v>
      </c>
      <c r="E26" s="278">
        <f>+'A.2 RASHODI'!T38</f>
        <v>5000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38.25">
      <c r="A28" s="259">
        <v>7</v>
      </c>
      <c r="B28" s="64" t="s">
        <v>5136</v>
      </c>
      <c r="C28" s="279">
        <f>+C29</f>
        <v>0</v>
      </c>
      <c r="D28" s="279">
        <f t="shared" ref="D28:E28" si="6">+D29</f>
        <v>0</v>
      </c>
      <c r="E28" s="279">
        <f t="shared" si="6"/>
        <v>0</v>
      </c>
    </row>
    <row r="29" spans="1:5" ht="25.5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RASHODI'!V38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274" bestFit="1" customWidth="1"/>
    <col min="2" max="2" width="41.85546875" style="255" customWidth="1"/>
    <col min="3" max="5" width="15.85546875" customWidth="1"/>
  </cols>
  <sheetData>
    <row r="1" spans="1:193" s="32" customFormat="1" ht="24" customHeight="1">
      <c r="A1" s="299" t="s">
        <v>5141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5.5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773850</v>
      </c>
      <c r="D5" s="67">
        <f t="shared" ref="D5:E5" si="0">+D6+D15+D21+D28+D38+D45+D52+D59+D66+D75</f>
        <v>772276</v>
      </c>
      <c r="E5" s="67">
        <f t="shared" si="0"/>
        <v>774015</v>
      </c>
    </row>
    <row r="6" spans="1:193">
      <c r="A6" s="257">
        <v>1</v>
      </c>
      <c r="B6" s="64" t="s">
        <v>5143</v>
      </c>
      <c r="C6" s="279">
        <f>SUM(C7:C14)</f>
        <v>0</v>
      </c>
      <c r="D6" s="279">
        <f>SUM(D7:D14)</f>
        <v>0</v>
      </c>
      <c r="E6" s="279">
        <f>SUM(E7:E14)</f>
        <v>0</v>
      </c>
    </row>
    <row r="7" spans="1:193" ht="25.5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0</v>
      </c>
      <c r="D11" s="278">
        <f>SUMIF('Unos rashoda i izdataka'!$R$3:$R$501,'A.4 RASHODI FUNK'!$A11,'Unos rashoda i izdataka'!$K$3:$K$501)+SUMIF('Unos rashoda P4'!$T$3:$T$501,'A.4 RASHODI FUNK'!$A11,'Unos rashoda P4'!$I$3:$I$501)</f>
        <v>0</v>
      </c>
      <c r="E11" s="278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773850</v>
      </c>
      <c r="D66" s="283">
        <f>SUM(D67:D74)</f>
        <v>772276</v>
      </c>
      <c r="E66" s="283">
        <f>SUM(E67:E74)</f>
        <v>774015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773850</v>
      </c>
      <c r="D70" s="278">
        <f>SUMIF('Unos rashoda i izdataka'!$R$3:$R$501,'A.4 RASHODI FUNK'!$A70,'Unos rashoda i izdataka'!$K$3:$K$501)+SUMIF('Unos rashoda P4'!$T$3:$T$501,'A.4 RASHODI FUNK'!$A70,'Unos rashoda P4'!$I$3:$I$501)</f>
        <v>772276</v>
      </c>
      <c r="E70" s="278">
        <f>SUMIF('Unos rashoda i izdataka'!$R$3:$R$501,'A.4 RASHODI FUNK'!$A70,'Unos rashoda i izdataka'!$L$3:$L$501)+SUMIF('Unos rashoda P4'!$T$3:$T$501,'A.4 RASHODI FUNK'!$A70,'Unos rashoda P4'!$J$3:$J$501)</f>
        <v>774015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0</v>
      </c>
      <c r="D73" s="278">
        <f>SUMIF('Unos rashoda i izdataka'!$R$3:$R$501,'A.4 RASHODI FUNK'!$A73,'Unos rashoda i izdataka'!$K$3:$K$501)+SUMIF('Unos rashoda P4'!$T$3:$T$501,'A.4 RASHODI FUNK'!$A73,'Unos rashoda P4'!$I$3:$I$501)</f>
        <v>0</v>
      </c>
      <c r="E73" s="278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Tatjana Milosavljević</cp:lastModifiedBy>
  <cp:lastPrinted>2022-11-04T08:26:28Z</cp:lastPrinted>
  <dcterms:created xsi:type="dcterms:W3CDTF">2018-09-10T07:36:17Z</dcterms:created>
  <dcterms:modified xsi:type="dcterms:W3CDTF">2022-12-07T11:27:56Z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